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1"/>
  </bookViews>
  <sheets>
    <sheet name="Romanova 2008 kvalifikacija " sheetId="1" r:id="rId1"/>
    <sheet name="Romanova 2008 FINAL" sheetId="2" r:id="rId2"/>
    <sheet name="QQ" sheetId="3" r:id="rId3"/>
    <sheet name="Sheet1" sheetId="4" r:id="rId4"/>
  </sheets>
  <definedNames>
    <definedName name="_xlnm.Print_Area" localSheetId="0">'Romanova 2008 kvalifikacija '!$A$1:$AB$25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ls</t>
        </r>
      </text>
    </comment>
    <comment ref="C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ls</t>
        </r>
      </text>
    </comment>
    <comment ref="C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ls</t>
        </r>
      </text>
    </comment>
    <comment ref="C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ls</t>
        </r>
      </text>
    </comment>
    <comment ref="C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ls</t>
        </r>
      </text>
    </comment>
    <comment ref="C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ls</t>
        </r>
      </text>
    </comment>
    <comment ref="C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ls</t>
        </r>
      </text>
    </comment>
    <comment ref="C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ls</t>
        </r>
      </text>
    </comment>
    <comment ref="C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parskaitiijums</t>
        </r>
      </text>
    </comment>
    <comment ref="C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ls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ls</t>
        </r>
      </text>
    </comment>
    <comment ref="C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ls</t>
        </r>
      </text>
    </comment>
    <comment ref="C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ls</t>
        </r>
      </text>
    </comment>
    <comment ref="C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ls</t>
        </r>
      </text>
    </comment>
    <comment ref="C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ls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ls</t>
        </r>
      </text>
    </comment>
    <comment ref="C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ls</t>
        </r>
      </text>
    </comment>
    <comment ref="C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ls</t>
        </r>
      </text>
    </comment>
    <comment ref="C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ls</t>
        </r>
      </text>
    </comment>
    <comment ref="C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ls</t>
        </r>
      </text>
    </comment>
  </commentList>
</comments>
</file>

<file path=xl/sharedStrings.xml><?xml version="1.0" encoding="utf-8"?>
<sst xmlns="http://schemas.openxmlformats.org/spreadsheetml/2006/main" count="151" uniqueCount="54">
  <si>
    <t>Vārds, uzvārds</t>
  </si>
  <si>
    <t>Starta numurs</t>
  </si>
  <si>
    <t>Distances noteikumu neizpildīšana</t>
  </si>
  <si>
    <t>Dalībnieka noraušana</t>
  </si>
  <si>
    <t>Kontrollaika pārsniegšana</t>
  </si>
  <si>
    <t>Citu ekipējumu zaudēšana</t>
  </si>
  <si>
    <t>Neaizskrūvēta karabīne</t>
  </si>
  <si>
    <t>Tehnisko elementu nepareiza izpildīšana</t>
  </si>
  <si>
    <t>Kopā soda punkti</t>
  </si>
  <si>
    <t>Laiks</t>
  </si>
  <si>
    <t>Vieta</t>
  </si>
  <si>
    <t>Piezīmes</t>
  </si>
  <si>
    <t>.</t>
  </si>
  <si>
    <t>Rīga, Traverss ©</t>
  </si>
  <si>
    <t>Traverss</t>
  </si>
  <si>
    <t>Klubs</t>
  </si>
  <si>
    <t>Sergejs Bratarčuks, Maksims Svoboda</t>
  </si>
  <si>
    <t>Taktikas pārkāpums</t>
  </si>
  <si>
    <t>Laika sods</t>
  </si>
  <si>
    <t>Augšējās drošināšanas zaudēšana</t>
  </si>
  <si>
    <t>Atbalsta izmantošana ārpus ierobežojuma</t>
  </si>
  <si>
    <t>Iziešana aiz ierobežojuma</t>
  </si>
  <si>
    <t>Tiesnešu drošināšanas izmantošana</t>
  </si>
  <si>
    <t xml:space="preserve">Drošināšanas pārtraukšana  </t>
  </si>
  <si>
    <t xml:space="preserve">Nepareiza nolaišanās pa virvi </t>
  </si>
  <si>
    <t xml:space="preserve">Izlaists starpāķis </t>
  </si>
  <si>
    <t xml:space="preserve">Drošināšanas ekipējuma pazaudēšana </t>
  </si>
  <si>
    <t xml:space="preserve">Pamatvirves pazaudēšana </t>
  </si>
  <si>
    <t xml:space="preserve">Tīši bojāts tiesnešu inventārs </t>
  </si>
  <si>
    <t>Noteikts laiks</t>
  </si>
  <si>
    <t>Remoss</t>
  </si>
  <si>
    <t>Bonusi</t>
  </si>
  <si>
    <t xml:space="preserve">KVALIFIKĀCIJAS DISTANCES </t>
  </si>
  <si>
    <t xml:space="preserve">FINĀLA DISTANCES </t>
  </si>
  <si>
    <t>KVALIFIKĀCIJAS DISTANCES REZULTĀTI</t>
  </si>
  <si>
    <t>Kopā</t>
  </si>
  <si>
    <t>Noteikst laiks</t>
  </si>
  <si>
    <t>Alīma Romanova Kauss 2008</t>
  </si>
  <si>
    <t xml:space="preserve"> Nikolajs Troickis ,  Alberts Nurgalejevs </t>
  </si>
  <si>
    <t>Andrejs Leskovs, Romans Kalenda</t>
  </si>
  <si>
    <t>Irina Stepanova, Jurijs Kendenkovs</t>
  </si>
  <si>
    <t>Andres Hiiemäe, Erik Saarts</t>
  </si>
  <si>
    <t>Alpiklubi FIRN</t>
  </si>
  <si>
    <t>Linards Rēdmanis Mihails Pietkevičs</t>
  </si>
  <si>
    <t>Staburags</t>
  </si>
  <si>
    <t>Jānis Brūveris, Maija Grosa</t>
  </si>
  <si>
    <t>Uldis Kirtovskis Arvis Zvanītājs</t>
  </si>
  <si>
    <t>indiv.</t>
  </si>
  <si>
    <t>Jurijs Krasanovs Denis Ciganovs</t>
  </si>
  <si>
    <t>Skala</t>
  </si>
  <si>
    <t>Daugmale</t>
  </si>
  <si>
    <t>Kaspars Vilks Kristaps Šveisbergs</t>
  </si>
  <si>
    <t>n</t>
  </si>
  <si>
    <t>Večeslavs Matveevs Nikita Kapovs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</si>
</sst>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1">
    <font>
      <sz val="10"/>
      <name val="Arial"/>
      <family val="0"/>
    </font>
    <font>
      <sz val="22"/>
      <color indexed="63"/>
      <name val="Arial Black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Century Gothic"/>
      <family val="2"/>
    </font>
    <font>
      <sz val="9"/>
      <name val="Arial"/>
      <family val="2"/>
    </font>
    <font>
      <sz val="20"/>
      <name val="Arial"/>
      <family val="0"/>
    </font>
    <font>
      <sz val="10"/>
      <name val="Arial Black"/>
      <family val="2"/>
    </font>
    <font>
      <b/>
      <sz val="18"/>
      <name val="Arial"/>
      <family val="2"/>
    </font>
    <font>
      <b/>
      <sz val="10"/>
      <name val="Century Gothic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8"/>
      <color indexed="63"/>
      <name val="Arial"/>
      <family val="2"/>
    </font>
    <font>
      <b/>
      <u val="single"/>
      <sz val="16"/>
      <color indexed="63"/>
      <name val="Arial"/>
      <family val="2"/>
    </font>
    <font>
      <b/>
      <u val="single"/>
      <sz val="16"/>
      <name val="Arial"/>
      <family val="2"/>
    </font>
    <font>
      <b/>
      <sz val="12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dotted">
        <color indexed="9"/>
      </left>
      <right style="dotted">
        <color indexed="9"/>
      </right>
      <top style="dotted">
        <color indexed="9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4" fillId="0" borderId="2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21" fontId="4" fillId="0" borderId="2" xfId="0" applyNumberFormat="1" applyFont="1" applyBorder="1" applyAlignment="1">
      <alignment/>
    </xf>
    <xf numFmtId="0" fontId="4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14" fontId="7" fillId="0" borderId="0" xfId="0" applyNumberFormat="1" applyFont="1" applyFill="1" applyAlignment="1">
      <alignment horizontal="right" wrapText="1"/>
    </xf>
    <xf numFmtId="0" fontId="4" fillId="3" borderId="2" xfId="0" applyNumberFormat="1" applyFont="1" applyFill="1" applyBorder="1" applyAlignment="1">
      <alignment/>
    </xf>
    <xf numFmtId="0" fontId="4" fillId="3" borderId="4" xfId="0" applyNumberFormat="1" applyFont="1" applyFill="1" applyBorder="1" applyAlignment="1">
      <alignment/>
    </xf>
    <xf numFmtId="21" fontId="4" fillId="3" borderId="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21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 wrapText="1"/>
    </xf>
    <xf numFmtId="21" fontId="4" fillId="0" borderId="2" xfId="0" applyNumberFormat="1" applyFont="1" applyBorder="1" applyAlignment="1">
      <alignment horizontal="center" vertical="center" wrapText="1"/>
    </xf>
    <xf numFmtId="21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13" fillId="0" borderId="3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 wrapText="1"/>
    </xf>
    <xf numFmtId="21" fontId="4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1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5.emf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4.emf" /><Relationship Id="rId4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</xdr:col>
      <xdr:colOff>1609725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571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18</xdr:row>
      <xdr:rowOff>76200</xdr:rowOff>
    </xdr:from>
    <xdr:to>
      <xdr:col>3</xdr:col>
      <xdr:colOff>171450</xdr:colOff>
      <xdr:row>28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6229350"/>
          <a:ext cx="3190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28</xdr:row>
      <xdr:rowOff>152400</xdr:rowOff>
    </xdr:from>
    <xdr:to>
      <xdr:col>1</xdr:col>
      <xdr:colOff>1143000</xdr:colOff>
      <xdr:row>31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76866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19050</xdr:rowOff>
    </xdr:from>
    <xdr:to>
      <xdr:col>2</xdr:col>
      <xdr:colOff>914400</xdr:colOff>
      <xdr:row>31</xdr:row>
      <xdr:rowOff>38100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77152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</xdr:col>
      <xdr:colOff>1609725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571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12</xdr:row>
      <xdr:rowOff>76200</xdr:rowOff>
    </xdr:from>
    <xdr:to>
      <xdr:col>3</xdr:col>
      <xdr:colOff>171450</xdr:colOff>
      <xdr:row>22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3943350"/>
          <a:ext cx="3190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</xdr:col>
      <xdr:colOff>1809750</xdr:colOff>
      <xdr:row>3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771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13</xdr:row>
      <xdr:rowOff>76200</xdr:rowOff>
    </xdr:from>
    <xdr:to>
      <xdr:col>3</xdr:col>
      <xdr:colOff>447675</xdr:colOff>
      <xdr:row>23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4410075"/>
          <a:ext cx="3190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23</xdr:row>
      <xdr:rowOff>104775</xdr:rowOff>
    </xdr:from>
    <xdr:to>
      <xdr:col>1</xdr:col>
      <xdr:colOff>1143000</xdr:colOff>
      <xdr:row>25</xdr:row>
      <xdr:rowOff>85725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581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133350</xdr:rowOff>
    </xdr:from>
    <xdr:to>
      <xdr:col>2</xdr:col>
      <xdr:colOff>914400</xdr:colOff>
      <xdr:row>25</xdr:row>
      <xdr:rowOff>114300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95550" y="58483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0</xdr:rowOff>
    </xdr:from>
    <xdr:to>
      <xdr:col>1</xdr:col>
      <xdr:colOff>762000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1219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AB28"/>
  <sheetViews>
    <sheetView zoomScale="85" zoomScaleNormal="85" workbookViewId="0" topLeftCell="A4">
      <pane xSplit="5" topLeftCell="F1" activePane="topRight" state="frozen"/>
      <selection pane="topLeft" activeCell="A4" sqref="A4"/>
      <selection pane="topRight" activeCell="C9" sqref="C9"/>
    </sheetView>
  </sheetViews>
  <sheetFormatPr defaultColWidth="9.140625" defaultRowHeight="12.75"/>
  <cols>
    <col min="1" max="1" width="3.421875" style="0" customWidth="1"/>
    <col min="2" max="2" width="36.7109375" style="0" customWidth="1"/>
    <col min="3" max="3" width="18.28125" style="0" customWidth="1"/>
    <col min="4" max="4" width="10.140625" style="0" customWidth="1"/>
    <col min="5" max="5" width="10.7109375" style="0" customWidth="1"/>
    <col min="6" max="6" width="13.28125" style="0" customWidth="1"/>
    <col min="7" max="7" width="12.8515625" style="0" customWidth="1"/>
    <col min="8" max="8" width="15.00390625" style="0" customWidth="1"/>
    <col min="9" max="9" width="14.57421875" style="0" customWidth="1"/>
    <col min="10" max="10" width="15.00390625" style="0" customWidth="1"/>
    <col min="11" max="11" width="11.8515625" style="0" customWidth="1"/>
    <col min="12" max="12" width="12.28125" style="0" customWidth="1"/>
    <col min="13" max="13" width="13.7109375" style="0" customWidth="1"/>
    <col min="14" max="14" width="13.140625" style="0" customWidth="1"/>
    <col min="15" max="15" width="17.57421875" style="0" customWidth="1"/>
    <col min="16" max="16" width="11.00390625" style="0" customWidth="1"/>
    <col min="17" max="17" width="17.57421875" style="0" customWidth="1"/>
    <col min="18" max="18" width="11.00390625" style="0" customWidth="1"/>
    <col min="19" max="19" width="17.57421875" style="0" customWidth="1"/>
    <col min="20" max="20" width="15.140625" style="0" customWidth="1"/>
    <col min="21" max="21" width="15.00390625" style="0" customWidth="1"/>
    <col min="22" max="22" width="15.140625" style="0" customWidth="1"/>
    <col min="23" max="23" width="16.00390625" style="0" customWidth="1"/>
    <col min="24" max="24" width="11.421875" style="0" customWidth="1"/>
    <col min="25" max="25" width="13.28125" style="0" customWidth="1"/>
    <col min="26" max="26" width="13.140625" style="0" customWidth="1"/>
    <col min="27" max="27" width="17.28125" style="0" customWidth="1"/>
    <col min="28" max="28" width="21.28125" style="0" customWidth="1"/>
  </cols>
  <sheetData>
    <row r="1" s="9" customFormat="1" ht="12.75"/>
    <row r="2" spans="1:27" s="9" customFormat="1" ht="12.75" customHeight="1">
      <c r="A2" s="10"/>
      <c r="B2" s="13"/>
      <c r="C2" s="54" t="s">
        <v>37</v>
      </c>
      <c r="D2" s="55"/>
      <c r="E2" s="22"/>
      <c r="F2" s="11"/>
      <c r="G2" s="12"/>
      <c r="H2" s="12"/>
      <c r="I2" s="12"/>
      <c r="J2" s="11"/>
      <c r="K2" s="12"/>
      <c r="M2" s="11"/>
      <c r="N2" s="12"/>
      <c r="O2" s="11"/>
      <c r="P2" s="11"/>
      <c r="Q2" s="11"/>
      <c r="R2" s="11"/>
      <c r="S2" s="11"/>
      <c r="V2" s="58" t="s">
        <v>32</v>
      </c>
      <c r="W2" s="58"/>
      <c r="X2" s="58"/>
      <c r="Y2" s="58"/>
      <c r="Z2" s="58"/>
      <c r="AA2" s="59"/>
    </row>
    <row r="3" spans="1:27" s="9" customFormat="1" ht="12.75" customHeight="1">
      <c r="A3" s="10"/>
      <c r="B3" s="11"/>
      <c r="C3" s="55"/>
      <c r="D3" s="55"/>
      <c r="E3" s="22"/>
      <c r="F3" s="11"/>
      <c r="G3" s="12"/>
      <c r="H3" s="12"/>
      <c r="I3" s="12"/>
      <c r="J3" s="11"/>
      <c r="K3" s="12"/>
      <c r="M3" s="11"/>
      <c r="N3" s="12"/>
      <c r="O3" s="11"/>
      <c r="P3" s="11"/>
      <c r="Q3" s="11"/>
      <c r="R3" s="11"/>
      <c r="S3" s="11"/>
      <c r="V3" s="58"/>
      <c r="W3" s="58"/>
      <c r="X3" s="58"/>
      <c r="Y3" s="58"/>
      <c r="Z3" s="58"/>
      <c r="AA3" s="59"/>
    </row>
    <row r="4" spans="1:27" s="9" customFormat="1" ht="24.75" customHeight="1">
      <c r="A4" s="10"/>
      <c r="B4" s="11"/>
      <c r="C4" s="55"/>
      <c r="D4" s="55"/>
      <c r="E4" s="22"/>
      <c r="F4" s="11"/>
      <c r="G4" s="12"/>
      <c r="H4" s="12"/>
      <c r="I4" s="12"/>
      <c r="J4" s="11"/>
      <c r="K4" s="12"/>
      <c r="M4" s="11"/>
      <c r="N4" s="12"/>
      <c r="O4" s="11"/>
      <c r="P4" s="11"/>
      <c r="Q4" s="11"/>
      <c r="R4" s="11"/>
      <c r="S4" s="11"/>
      <c r="V4" s="58"/>
      <c r="W4" s="58"/>
      <c r="X4" s="58"/>
      <c r="Y4" s="58"/>
      <c r="Z4" s="58"/>
      <c r="AA4" s="59"/>
    </row>
    <row r="5" spans="2:5" s="9" customFormat="1" ht="21.75" customHeight="1">
      <c r="B5" s="56"/>
      <c r="C5" s="57"/>
      <c r="D5" s="57"/>
      <c r="E5" s="23"/>
    </row>
    <row r="6" spans="6:23" s="9" customFormat="1" ht="12.75"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8" s="4" customFormat="1" ht="57" customHeight="1">
      <c r="A7" s="2"/>
      <c r="B7" s="3" t="s">
        <v>0</v>
      </c>
      <c r="C7" s="2" t="s">
        <v>15</v>
      </c>
      <c r="D7" s="2" t="s">
        <v>1</v>
      </c>
      <c r="E7" s="2" t="s">
        <v>29</v>
      </c>
      <c r="F7" s="2" t="s">
        <v>2</v>
      </c>
      <c r="G7" s="2" t="s">
        <v>4</v>
      </c>
      <c r="H7" s="2" t="s">
        <v>27</v>
      </c>
      <c r="I7" s="2" t="s">
        <v>19</v>
      </c>
      <c r="J7" s="2" t="s">
        <v>21</v>
      </c>
      <c r="K7" s="2" t="s">
        <v>3</v>
      </c>
      <c r="L7" s="2" t="s">
        <v>28</v>
      </c>
      <c r="M7" s="24" t="s">
        <v>20</v>
      </c>
      <c r="N7" s="2" t="s">
        <v>22</v>
      </c>
      <c r="O7" s="2" t="s">
        <v>23</v>
      </c>
      <c r="P7" s="2" t="s">
        <v>25</v>
      </c>
      <c r="Q7" s="2" t="s">
        <v>26</v>
      </c>
      <c r="R7" s="2" t="s">
        <v>7</v>
      </c>
      <c r="S7" s="2" t="s">
        <v>24</v>
      </c>
      <c r="T7" s="2" t="s">
        <v>5</v>
      </c>
      <c r="U7" s="2" t="s">
        <v>6</v>
      </c>
      <c r="V7" s="2" t="s">
        <v>17</v>
      </c>
      <c r="W7" s="2" t="s">
        <v>18</v>
      </c>
      <c r="X7" s="2" t="s">
        <v>8</v>
      </c>
      <c r="Y7" s="2" t="s">
        <v>9</v>
      </c>
      <c r="Z7" s="2" t="s">
        <v>35</v>
      </c>
      <c r="AA7" s="2" t="s">
        <v>10</v>
      </c>
      <c r="AB7" s="37" t="s">
        <v>11</v>
      </c>
    </row>
    <row r="8" spans="1:28" s="31" customFormat="1" ht="30" customHeight="1">
      <c r="A8" s="64">
        <v>1</v>
      </c>
      <c r="B8" s="32" t="s">
        <v>38</v>
      </c>
      <c r="C8" s="67" t="s">
        <v>14</v>
      </c>
      <c r="D8" s="28">
        <v>5</v>
      </c>
      <c r="E8" s="29">
        <v>0.008333333333333333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>
        <v>1</v>
      </c>
      <c r="R8" s="28"/>
      <c r="S8" s="28"/>
      <c r="T8" s="28"/>
      <c r="U8" s="28"/>
      <c r="V8" s="28"/>
      <c r="W8" s="28">
        <f>(MINUTE(Y8)-MINUTE(E8))*0.2</f>
        <v>0.4</v>
      </c>
      <c r="X8" s="28">
        <f>(K8+L8+M8)*10+N8*30+(O8+P8+Q8+R8)*5+S8*2+T8+U8+V8*20+W8</f>
        <v>5.4</v>
      </c>
      <c r="Y8" s="29">
        <v>0.010266203703703703</v>
      </c>
      <c r="Z8" s="30">
        <f>IF(F8="N","Noņemta",(IF(G8="N","Noņemta",(IF(H8="N","Noņemta",(IF(I8="N","Noņemta",(IF(J8="N","Noņemta",Y8+0.01*Y8*X8)))))))))</f>
        <v>0.010820578703703702</v>
      </c>
      <c r="AA8" s="28">
        <f>IF(F8="N","Noņemta",(IF(G8="N","Noņemta",(IF(H8="N","Noņemta",(IF(I8="N","Noņemta",(IF(J8="N","Noņemta",RANK(Z8,$Z$8:$Z$16,1))))))))))</f>
        <v>6</v>
      </c>
      <c r="AB8" s="40">
        <f>IF(F8="N",F7,(IF(G8="N",G7,(IF(H8="N",H7,(IF(I8="N",I7,(IF(J8="N",J7,"")))))))))</f>
      </c>
    </row>
    <row r="9" spans="1:28" s="31" customFormat="1" ht="30" customHeight="1">
      <c r="A9" s="66">
        <v>2</v>
      </c>
      <c r="B9" s="33" t="s">
        <v>53</v>
      </c>
      <c r="C9" s="68" t="s">
        <v>49</v>
      </c>
      <c r="D9" s="26">
        <v>11</v>
      </c>
      <c r="E9" s="29">
        <v>0.006944444444444444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8"/>
      <c r="W9" s="28">
        <f>(MINUTE(Y9)-MINUTE(E9))*0.2</f>
        <v>0</v>
      </c>
      <c r="X9" s="28">
        <f aca="true" t="shared" si="0" ref="X9:X18">(K9+L9+M9)*10+N9*30+(O9+P9+Q9+R9)*5+S9*2+T9+U9+V9*20+W9</f>
        <v>0</v>
      </c>
      <c r="Y9" s="29">
        <v>0.007453703703703703</v>
      </c>
      <c r="Z9" s="30">
        <f aca="true" t="shared" si="1" ref="Z9:Z18">IF(F9="N","Noņemta",(IF(G9="N","Noņemta",(IF(H9="N","Noņemta",(IF(I9="N","Noņemta",(IF(J9="N","Noņemta",Y9+0.01*Y9*X9)))))))))</f>
        <v>0.007453703703703703</v>
      </c>
      <c r="AA9" s="28">
        <f>IF(F9="N","Noņemta",(IF(G9="N","Noņemta",(IF(H9="N","Noņemta",(IF(I9="N","Noņemta",(IF(J9="N","Noņemta",RANK(Z9,$Z$8:$Z$18,1))))))))))</f>
        <v>5</v>
      </c>
      <c r="AB9" s="40">
        <f>IF(F9="N",F7,(IF(G9="N",G7,(IF(H9="N",H7,(IF(I9="N",I7,(IF(J9="N",J7,"")))))))))</f>
      </c>
    </row>
    <row r="10" spans="1:28" s="31" customFormat="1" ht="30" customHeight="1">
      <c r="A10" s="65">
        <v>3</v>
      </c>
      <c r="B10" s="34" t="s">
        <v>39</v>
      </c>
      <c r="C10" s="67" t="s">
        <v>14</v>
      </c>
      <c r="D10" s="26">
        <v>3</v>
      </c>
      <c r="E10" s="29">
        <v>0.003472222222222222</v>
      </c>
      <c r="F10" s="26"/>
      <c r="G10" s="26"/>
      <c r="H10" s="26"/>
      <c r="I10" s="26"/>
      <c r="J10" s="26"/>
      <c r="K10" s="26"/>
      <c r="L10" s="26"/>
      <c r="M10" s="26"/>
      <c r="N10" s="26"/>
      <c r="O10" s="26">
        <v>1</v>
      </c>
      <c r="P10" s="26"/>
      <c r="Q10" s="26"/>
      <c r="R10" s="26"/>
      <c r="S10" s="26"/>
      <c r="T10" s="26"/>
      <c r="U10" s="26"/>
      <c r="V10" s="28"/>
      <c r="W10" s="28">
        <f>(MINUTE(Y10)-MINUTE(E10))*0.2</f>
        <v>0.6000000000000001</v>
      </c>
      <c r="X10" s="28">
        <f t="shared" si="0"/>
        <v>5.6</v>
      </c>
      <c r="Y10" s="29">
        <v>0.005914351851851852</v>
      </c>
      <c r="Z10" s="30">
        <f t="shared" si="1"/>
        <v>0.006245555555555555</v>
      </c>
      <c r="AA10" s="28">
        <f>IF(F10="N","Noņemta",(IF(G10="N","Noņemta",(IF(H10="N","Noņemta",(IF(I10="N","Noņemta",(IF(J10="N","Noņemta",RANK(Z10,$Z$8:$Z$18,1))))))))))</f>
        <v>2</v>
      </c>
      <c r="AB10" s="40">
        <f>IF(F10="N",F7,(IF(G10="N",G7,(IF(H10="N",H7,(IF(I10="N",I7,(IF(J10="N",J7,"")))))))))</f>
      </c>
    </row>
    <row r="11" spans="1:28" s="31" customFormat="1" ht="30" customHeight="1">
      <c r="A11" s="65">
        <v>4</v>
      </c>
      <c r="B11" s="35" t="s">
        <v>40</v>
      </c>
      <c r="C11" s="67" t="s">
        <v>14</v>
      </c>
      <c r="D11" s="26">
        <v>9</v>
      </c>
      <c r="E11" s="29">
        <v>0.007638888888888889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8"/>
      <c r="W11" s="28">
        <f>-(MINUTE(Y11)-MINUTE(E11))*0.2</f>
        <v>0.2</v>
      </c>
      <c r="X11" s="28">
        <f t="shared" si="0"/>
        <v>0.2</v>
      </c>
      <c r="Y11" s="29">
        <v>0.007129629629629631</v>
      </c>
      <c r="Z11" s="30">
        <f t="shared" si="1"/>
        <v>0.00714388888888889</v>
      </c>
      <c r="AA11" s="28">
        <f aca="true" t="shared" si="2" ref="AA11:AA18">IF(F11="N","Noņemta",(IF(G11="N","Noņemta",(IF(H11="N","Noņemta",(IF(I11="N","Noņemta",(IF(J11="N","Noņemta",RANK(Z11,$Z$8:$Z$18,1))))))))))</f>
        <v>4</v>
      </c>
      <c r="AB11" s="40">
        <f>IF(F11="N",F7,(IF(G11="N",G7,(IF(H11="N",H7,(IF(I11="N",I7,(IF(J11="N",J7,"")))))))))</f>
      </c>
    </row>
    <row r="12" spans="1:28" s="31" customFormat="1" ht="30" customHeight="1">
      <c r="A12" s="65">
        <v>5</v>
      </c>
      <c r="B12" s="35" t="s">
        <v>41</v>
      </c>
      <c r="C12" s="67" t="s">
        <v>42</v>
      </c>
      <c r="D12" s="26">
        <v>6</v>
      </c>
      <c r="E12" s="29">
        <v>0.010416666666666666</v>
      </c>
      <c r="F12" s="26"/>
      <c r="G12" s="26"/>
      <c r="H12" s="26"/>
      <c r="I12" s="26"/>
      <c r="J12" s="26"/>
      <c r="K12" s="26"/>
      <c r="L12" s="26"/>
      <c r="M12" s="26"/>
      <c r="N12" s="26"/>
      <c r="O12" s="26">
        <v>1</v>
      </c>
      <c r="P12" s="26"/>
      <c r="Q12" s="26"/>
      <c r="R12" s="26"/>
      <c r="S12" s="26"/>
      <c r="T12" s="26">
        <v>1</v>
      </c>
      <c r="U12" s="26"/>
      <c r="V12" s="28"/>
      <c r="W12" s="28">
        <f>(MINUTE(Y12)-MINUTE(E12))*0.2</f>
        <v>0.2</v>
      </c>
      <c r="X12" s="28">
        <f t="shared" si="0"/>
        <v>6.2</v>
      </c>
      <c r="Y12" s="29">
        <v>0.011493055555555555</v>
      </c>
      <c r="Z12" s="30">
        <f t="shared" si="1"/>
        <v>0.012205625</v>
      </c>
      <c r="AA12" s="28">
        <f t="shared" si="2"/>
        <v>9</v>
      </c>
      <c r="AB12" s="40">
        <f>IF(F12="N",F11,(IF(G12="N",G11,(IF(H12="N",H11,(IF(I12="N",I11,(IF(J12="N",J11,"")))))))))</f>
      </c>
    </row>
    <row r="13" spans="1:28" s="31" customFormat="1" ht="30" customHeight="1">
      <c r="A13" s="64">
        <v>6</v>
      </c>
      <c r="B13" s="33" t="s">
        <v>16</v>
      </c>
      <c r="C13" s="67" t="s">
        <v>14</v>
      </c>
      <c r="D13" s="26">
        <v>1</v>
      </c>
      <c r="E13" s="29">
        <v>0.011111111111111112</v>
      </c>
      <c r="F13" s="26"/>
      <c r="G13" s="26" t="s">
        <v>52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8"/>
      <c r="W13" s="28">
        <f>-(MINUTE(Y13)-MINUTE(E13))*0.2</f>
        <v>3.2</v>
      </c>
      <c r="X13" s="28">
        <f t="shared" si="0"/>
        <v>3.2</v>
      </c>
      <c r="Y13" s="29">
        <v>0</v>
      </c>
      <c r="Z13" s="30" t="str">
        <f t="shared" si="1"/>
        <v>Noņemta</v>
      </c>
      <c r="AA13" s="28" t="str">
        <f t="shared" si="2"/>
        <v>Noņemta</v>
      </c>
      <c r="AB13" s="40" t="str">
        <f>IF(F13="N",F7,(IF(G13="N",G7,(IF(H13="N",H7,(IF(I13="N",I7,(IF(J13="N",J7,"")))))))))</f>
        <v>Kontrollaika pārsniegšana</v>
      </c>
    </row>
    <row r="14" spans="1:28" s="31" customFormat="1" ht="30" customHeight="1">
      <c r="A14" s="65">
        <v>7</v>
      </c>
      <c r="B14" s="36" t="s">
        <v>43</v>
      </c>
      <c r="C14" s="69" t="s">
        <v>44</v>
      </c>
      <c r="D14" s="26">
        <v>4</v>
      </c>
      <c r="E14" s="29">
        <v>0.007638888888888889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>
        <v>1</v>
      </c>
      <c r="T14" s="26"/>
      <c r="U14" s="26"/>
      <c r="V14" s="28"/>
      <c r="W14" s="28">
        <f>-(MINUTE(Y14)-MINUTE(E14))*0.2</f>
        <v>0.6000000000000001</v>
      </c>
      <c r="X14" s="28">
        <f t="shared" si="0"/>
        <v>2.6</v>
      </c>
      <c r="Y14" s="29">
        <v>0.005960648148148149</v>
      </c>
      <c r="Z14" s="30">
        <f t="shared" si="1"/>
        <v>0.006115625000000001</v>
      </c>
      <c r="AA14" s="28">
        <f t="shared" si="2"/>
        <v>1</v>
      </c>
      <c r="AB14" s="40">
        <f>IF(F14="N",F7,(IF(G14="N",G7,(IF(H14="N",H7,(IF(I14="N",I7,(IF(J14="N",J7,"")))))))))</f>
      </c>
    </row>
    <row r="15" spans="1:28" s="31" customFormat="1" ht="30" customHeight="1">
      <c r="A15" s="65">
        <v>8</v>
      </c>
      <c r="B15" s="34" t="s">
        <v>45</v>
      </c>
      <c r="C15" s="70" t="s">
        <v>30</v>
      </c>
      <c r="D15" s="26">
        <v>7</v>
      </c>
      <c r="E15" s="29">
        <v>0</v>
      </c>
      <c r="F15" s="26"/>
      <c r="G15" s="26" t="s">
        <v>52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8"/>
      <c r="W15" s="28">
        <f>(MINUTE(Y15)-MINUTE(E15))*0.2</f>
        <v>0</v>
      </c>
      <c r="X15" s="28">
        <f t="shared" si="0"/>
        <v>0</v>
      </c>
      <c r="Y15" s="29">
        <v>0</v>
      </c>
      <c r="Z15" s="30" t="str">
        <f t="shared" si="1"/>
        <v>Noņemta</v>
      </c>
      <c r="AA15" s="28" t="str">
        <f t="shared" si="2"/>
        <v>Noņemta</v>
      </c>
      <c r="AB15" s="40" t="str">
        <f>IF(F15="N",F7,(IF(G15="N",G7,(IF(H15="N",H7,(IF(I15="N",I7,(IF(J15="N",J7,"")))))))))</f>
        <v>Kontrollaika pārsniegšana</v>
      </c>
    </row>
    <row r="16" spans="1:28" s="31" customFormat="1" ht="30" customHeight="1">
      <c r="A16" s="64">
        <v>9</v>
      </c>
      <c r="B16" s="36" t="s">
        <v>46</v>
      </c>
      <c r="C16" s="67" t="s">
        <v>47</v>
      </c>
      <c r="D16" s="26">
        <v>8</v>
      </c>
      <c r="E16" s="29">
        <v>0.007638888888888889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8"/>
      <c r="W16" s="28">
        <f>-(MINUTE(Y16)-MINUTE(E16))*0.2</f>
        <v>0</v>
      </c>
      <c r="X16" s="28">
        <f t="shared" si="0"/>
        <v>0</v>
      </c>
      <c r="Y16" s="29">
        <v>0.00818287037037037</v>
      </c>
      <c r="Z16" s="30">
        <f t="shared" si="1"/>
        <v>0.00818287037037037</v>
      </c>
      <c r="AA16" s="28">
        <f t="shared" si="2"/>
        <v>6</v>
      </c>
      <c r="AB16" s="40">
        <f>IF(F16="N",F7,(IF(G16="N",G7,(IF(H16="N",H7,(IF(I16="N",I7,(IF(J16="N",J7,"")))))))))</f>
      </c>
    </row>
    <row r="17" spans="1:28" s="31" customFormat="1" ht="30" customHeight="1">
      <c r="A17" s="64">
        <v>10</v>
      </c>
      <c r="B17" s="36" t="s">
        <v>48</v>
      </c>
      <c r="C17" s="67" t="s">
        <v>49</v>
      </c>
      <c r="D17" s="26">
        <v>10</v>
      </c>
      <c r="E17" s="29">
        <v>0.002777777777777778</v>
      </c>
      <c r="F17" s="26"/>
      <c r="G17" s="26"/>
      <c r="H17" s="26"/>
      <c r="I17" s="26"/>
      <c r="J17" s="26"/>
      <c r="K17" s="26"/>
      <c r="L17" s="26"/>
      <c r="M17" s="26">
        <v>1</v>
      </c>
      <c r="N17" s="26"/>
      <c r="O17" s="26"/>
      <c r="P17" s="26"/>
      <c r="Q17" s="26"/>
      <c r="R17" s="26"/>
      <c r="S17" s="26"/>
      <c r="T17" s="26"/>
      <c r="U17" s="26"/>
      <c r="V17" s="28"/>
      <c r="W17" s="28">
        <f>(MINUTE(Y17)-MINUTE(E17))*0.2</f>
        <v>0.8</v>
      </c>
      <c r="X17" s="28">
        <f t="shared" si="0"/>
        <v>10.8</v>
      </c>
      <c r="Y17" s="29">
        <v>0.006180555555555556</v>
      </c>
      <c r="Z17" s="30">
        <f>IF(F17="N","Noņemta",(IF(G17="N","Noņemta",(IF(H17="N","Noņemta",(IF(I17="N","Noņemta",(IF(J17="N","Noņemta",Y17+0.01*Y17*X17)))))))))</f>
        <v>0.006848055555555557</v>
      </c>
      <c r="AA17" s="28">
        <f t="shared" si="2"/>
        <v>3</v>
      </c>
      <c r="AB17" s="40"/>
    </row>
    <row r="18" spans="1:28" s="31" customFormat="1" ht="30" customHeight="1">
      <c r="A18" s="64">
        <v>11</v>
      </c>
      <c r="B18" s="36" t="s">
        <v>51</v>
      </c>
      <c r="C18" s="67" t="s">
        <v>50</v>
      </c>
      <c r="D18" s="26">
        <v>2</v>
      </c>
      <c r="E18" s="29">
        <v>0.011805555555555555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>
        <v>2</v>
      </c>
      <c r="T18" s="26"/>
      <c r="U18" s="26"/>
      <c r="V18" s="28"/>
      <c r="W18" s="28">
        <f>-(MINUTE(Y18)-MINUTE(E18))*0.2</f>
        <v>0.4</v>
      </c>
      <c r="X18" s="28">
        <f t="shared" si="0"/>
        <v>4.4</v>
      </c>
      <c r="Y18" s="29">
        <v>0.01054398148148148</v>
      </c>
      <c r="Z18" s="30">
        <f t="shared" si="1"/>
        <v>0.011007916666666666</v>
      </c>
      <c r="AA18" s="28">
        <f t="shared" si="2"/>
        <v>8</v>
      </c>
      <c r="AB18" s="40"/>
    </row>
    <row r="19" spans="1:28" ht="14.25">
      <c r="A19" s="5"/>
      <c r="B19" s="6"/>
      <c r="C19" s="5"/>
      <c r="D19" s="5"/>
      <c r="E19" s="5"/>
      <c r="F19" s="5"/>
      <c r="G19" s="5"/>
      <c r="H19" s="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8"/>
      <c r="X19" s="8"/>
      <c r="Y19" s="7"/>
      <c r="Z19" s="7"/>
      <c r="AA19" s="5"/>
      <c r="AB19" s="39"/>
    </row>
    <row r="20" spans="1:28" s="9" customFormat="1" ht="14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6"/>
      <c r="T20" s="16"/>
      <c r="U20" s="16"/>
      <c r="V20" s="17"/>
      <c r="W20" s="17"/>
      <c r="X20" s="18"/>
      <c r="Y20" s="18"/>
      <c r="Z20" s="18"/>
      <c r="AA20" s="16"/>
      <c r="AB20" s="16"/>
    </row>
    <row r="21" spans="1:26" s="9" customFormat="1" ht="25.5">
      <c r="A21" s="14"/>
      <c r="R21" s="19"/>
      <c r="V21" s="20"/>
      <c r="W21" s="20"/>
      <c r="X21" s="19"/>
      <c r="Y21" s="19"/>
      <c r="Z21" s="21"/>
    </row>
    <row r="22" spans="7:26" s="9" customFormat="1" ht="15">
      <c r="G22" s="15"/>
      <c r="H22" s="15"/>
      <c r="I22" s="15"/>
      <c r="J22" s="15"/>
      <c r="K22" s="15"/>
      <c r="L22" s="15"/>
      <c r="M22" s="15"/>
      <c r="O22" s="15"/>
      <c r="P22" s="15"/>
      <c r="Q22" s="15"/>
      <c r="R22" s="15"/>
      <c r="S22" s="15"/>
      <c r="T22" s="15"/>
      <c r="U22" s="15"/>
      <c r="V22" s="52">
        <v>39522</v>
      </c>
      <c r="W22" s="52"/>
      <c r="X22" s="53"/>
      <c r="Y22" s="53"/>
      <c r="Z22" s="53"/>
    </row>
    <row r="23" spans="3:26" s="9" customFormat="1" ht="15" customHeight="1">
      <c r="C23" s="9" t="s">
        <v>12</v>
      </c>
      <c r="G23" s="15"/>
      <c r="H23" s="15"/>
      <c r="I23" s="15"/>
      <c r="J23" s="15"/>
      <c r="K23" s="15"/>
      <c r="L23" s="15"/>
      <c r="M23" s="15"/>
      <c r="O23" s="15"/>
      <c r="P23" s="15"/>
      <c r="Q23" s="15"/>
      <c r="R23" s="15"/>
      <c r="S23" s="15"/>
      <c r="T23" s="15"/>
      <c r="U23" s="15"/>
      <c r="V23" s="52" t="s">
        <v>13</v>
      </c>
      <c r="W23" s="52"/>
      <c r="X23" s="53"/>
      <c r="Y23" s="53"/>
      <c r="Z23" s="53"/>
    </row>
    <row r="24" spans="4:7" s="9" customFormat="1" ht="12.75">
      <c r="D24" s="9" t="s">
        <v>12</v>
      </c>
      <c r="G24" s="9" t="s">
        <v>12</v>
      </c>
    </row>
    <row r="25" s="9" customFormat="1" ht="12" customHeight="1"/>
    <row r="26" s="1" customFormat="1" ht="12.75" customHeight="1" hidden="1"/>
    <row r="27" s="1" customFormat="1" ht="12.75" customHeight="1" hidden="1">
      <c r="K27" s="1" t="s">
        <v>12</v>
      </c>
    </row>
    <row r="28" spans="3:6" s="1" customFormat="1" ht="12.75" customHeight="1" hidden="1">
      <c r="C28" s="1" t="s">
        <v>12</v>
      </c>
      <c r="F28" s="1" t="s">
        <v>12</v>
      </c>
    </row>
    <row r="31" ht="9.75" customHeight="1"/>
  </sheetData>
  <mergeCells count="5">
    <mergeCell ref="V23:Z23"/>
    <mergeCell ref="C2:D4"/>
    <mergeCell ref="V22:Z22"/>
    <mergeCell ref="B5:D5"/>
    <mergeCell ref="V2:AA4"/>
  </mergeCells>
  <printOptions/>
  <pageMargins left="0.25" right="0.09" top="0.41" bottom="0.47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23"/>
  <sheetViews>
    <sheetView tabSelected="1" workbookViewId="0" topLeftCell="T7">
      <selection activeCell="X12" sqref="X12"/>
    </sheetView>
  </sheetViews>
  <sheetFormatPr defaultColWidth="9.140625" defaultRowHeight="12.75"/>
  <cols>
    <col min="1" max="1" width="3.421875" style="0" customWidth="1"/>
    <col min="2" max="2" width="36.7109375" style="0" customWidth="1"/>
    <col min="3" max="3" width="18.28125" style="0" customWidth="1"/>
    <col min="4" max="4" width="13.8515625" style="0" customWidth="1"/>
    <col min="5" max="5" width="10.7109375" style="0" customWidth="1"/>
    <col min="6" max="6" width="13.28125" style="0" customWidth="1"/>
    <col min="7" max="7" width="12.8515625" style="0" customWidth="1"/>
    <col min="8" max="8" width="15.00390625" style="0" customWidth="1"/>
    <col min="9" max="9" width="14.57421875" style="0" customWidth="1"/>
    <col min="10" max="10" width="15.00390625" style="0" customWidth="1"/>
    <col min="11" max="11" width="11.8515625" style="0" customWidth="1"/>
    <col min="12" max="12" width="12.28125" style="0" customWidth="1"/>
    <col min="13" max="13" width="13.7109375" style="0" customWidth="1"/>
    <col min="14" max="14" width="13.140625" style="0" customWidth="1"/>
    <col min="15" max="15" width="17.57421875" style="0" customWidth="1"/>
    <col min="16" max="16" width="11.00390625" style="0" customWidth="1"/>
    <col min="17" max="17" width="17.57421875" style="0" customWidth="1"/>
    <col min="18" max="18" width="11.00390625" style="0" customWidth="1"/>
    <col min="19" max="19" width="17.57421875" style="0" customWidth="1"/>
    <col min="20" max="20" width="15.140625" style="0" customWidth="1"/>
    <col min="21" max="21" width="15.00390625" style="0" customWidth="1"/>
    <col min="22" max="22" width="15.140625" style="0" customWidth="1"/>
    <col min="23" max="24" width="16.00390625" style="0" customWidth="1"/>
    <col min="25" max="25" width="11.421875" style="0" customWidth="1"/>
    <col min="26" max="26" width="13.28125" style="0" customWidth="1"/>
    <col min="27" max="27" width="13.140625" style="0" customWidth="1"/>
    <col min="28" max="28" width="17.28125" style="0" customWidth="1"/>
    <col min="29" max="29" width="21.28125" style="0" customWidth="1"/>
  </cols>
  <sheetData>
    <row r="1" s="9" customFormat="1" ht="12.75"/>
    <row r="2" spans="1:28" s="9" customFormat="1" ht="12.75" customHeight="1">
      <c r="A2" s="10"/>
      <c r="B2" s="13"/>
      <c r="C2" s="54" t="s">
        <v>37</v>
      </c>
      <c r="D2" s="55"/>
      <c r="E2" s="22"/>
      <c r="F2" s="11"/>
      <c r="G2" s="12"/>
      <c r="H2" s="12"/>
      <c r="I2" s="12"/>
      <c r="J2" s="11"/>
      <c r="K2" s="12"/>
      <c r="M2" s="11"/>
      <c r="N2" s="12"/>
      <c r="O2" s="11"/>
      <c r="P2" s="11"/>
      <c r="Q2" s="11"/>
      <c r="R2" s="11"/>
      <c r="S2" s="11"/>
      <c r="V2" s="58"/>
      <c r="W2" s="58"/>
      <c r="X2" s="58"/>
      <c r="Y2" s="58"/>
      <c r="Z2" s="58"/>
      <c r="AA2" s="58"/>
      <c r="AB2" s="59"/>
    </row>
    <row r="3" spans="1:28" s="9" customFormat="1" ht="12.75" customHeight="1">
      <c r="A3" s="10"/>
      <c r="B3" s="11"/>
      <c r="C3" s="55"/>
      <c r="D3" s="55"/>
      <c r="E3" s="22"/>
      <c r="F3" s="11"/>
      <c r="G3" s="12"/>
      <c r="H3" s="12"/>
      <c r="I3" s="12"/>
      <c r="J3" s="11"/>
      <c r="K3" s="12"/>
      <c r="M3" s="11"/>
      <c r="N3" s="12"/>
      <c r="O3" s="11"/>
      <c r="P3" s="11"/>
      <c r="Q3" s="11"/>
      <c r="R3" s="11"/>
      <c r="S3" s="11"/>
      <c r="V3" s="58"/>
      <c r="W3" s="58"/>
      <c r="X3" s="58"/>
      <c r="Y3" s="58"/>
      <c r="Z3" s="58"/>
      <c r="AA3" s="58"/>
      <c r="AB3" s="59"/>
    </row>
    <row r="4" spans="1:28" s="9" customFormat="1" ht="24.75" customHeight="1">
      <c r="A4" s="10"/>
      <c r="B4" s="11"/>
      <c r="C4" s="55"/>
      <c r="D4" s="55"/>
      <c r="E4" s="22"/>
      <c r="F4" s="11"/>
      <c r="G4" s="12"/>
      <c r="H4" s="12"/>
      <c r="I4" s="12"/>
      <c r="J4" s="11"/>
      <c r="K4" s="12"/>
      <c r="M4" s="11"/>
      <c r="N4" s="12"/>
      <c r="O4" s="11"/>
      <c r="P4" s="11"/>
      <c r="Q4" s="11"/>
      <c r="R4" s="11"/>
      <c r="S4" s="11"/>
      <c r="V4" s="58"/>
      <c r="W4" s="58"/>
      <c r="X4" s="58"/>
      <c r="Y4" s="58"/>
      <c r="Z4" s="58"/>
      <c r="AA4" s="58"/>
      <c r="AB4" s="59"/>
    </row>
    <row r="5" spans="2:5" s="9" customFormat="1" ht="21.75" customHeight="1">
      <c r="B5" s="56"/>
      <c r="C5" s="57"/>
      <c r="D5" s="57"/>
      <c r="E5" s="23"/>
    </row>
    <row r="6" spans="6:24" s="9" customFormat="1" ht="12.75"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"/>
    </row>
    <row r="7" spans="1:29" s="4" customFormat="1" ht="57" customHeight="1">
      <c r="A7" s="2"/>
      <c r="B7" s="3" t="s">
        <v>0</v>
      </c>
      <c r="C7" s="2" t="s">
        <v>15</v>
      </c>
      <c r="D7" s="2" t="s">
        <v>1</v>
      </c>
      <c r="E7" s="2" t="s">
        <v>29</v>
      </c>
      <c r="F7" s="2" t="s">
        <v>2</v>
      </c>
      <c r="G7" s="2" t="s">
        <v>4</v>
      </c>
      <c r="H7" s="2" t="s">
        <v>27</v>
      </c>
      <c r="I7" s="2" t="s">
        <v>19</v>
      </c>
      <c r="J7" s="2" t="s">
        <v>21</v>
      </c>
      <c r="K7" s="2" t="s">
        <v>3</v>
      </c>
      <c r="L7" s="2" t="s">
        <v>28</v>
      </c>
      <c r="M7" s="24" t="s">
        <v>20</v>
      </c>
      <c r="N7" s="2" t="s">
        <v>22</v>
      </c>
      <c r="O7" s="2" t="s">
        <v>23</v>
      </c>
      <c r="P7" s="2" t="s">
        <v>25</v>
      </c>
      <c r="Q7" s="2" t="s">
        <v>26</v>
      </c>
      <c r="R7" s="2" t="s">
        <v>7</v>
      </c>
      <c r="S7" s="2" t="s">
        <v>24</v>
      </c>
      <c r="T7" s="2" t="s">
        <v>5</v>
      </c>
      <c r="U7" s="2" t="s">
        <v>6</v>
      </c>
      <c r="V7" s="2" t="s">
        <v>17</v>
      </c>
      <c r="W7" s="2" t="s">
        <v>18</v>
      </c>
      <c r="X7" s="2" t="s">
        <v>31</v>
      </c>
      <c r="Y7" s="2" t="s">
        <v>8</v>
      </c>
      <c r="Z7" s="2" t="s">
        <v>9</v>
      </c>
      <c r="AA7" s="2" t="s">
        <v>35</v>
      </c>
      <c r="AB7" s="2" t="s">
        <v>10</v>
      </c>
      <c r="AC7" s="37" t="s">
        <v>11</v>
      </c>
    </row>
    <row r="8" spans="1:29" s="31" customFormat="1" ht="30" customHeight="1">
      <c r="A8" s="64">
        <v>1</v>
      </c>
      <c r="B8" s="33" t="s">
        <v>53</v>
      </c>
      <c r="C8" s="67" t="s">
        <v>49</v>
      </c>
      <c r="D8" s="28">
        <v>1</v>
      </c>
      <c r="E8" s="29">
        <v>0</v>
      </c>
      <c r="F8" s="28"/>
      <c r="G8" s="28" t="s">
        <v>52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>
        <f>(MINUTE(Z8)-MINUTE(E8))*0.2</f>
        <v>0</v>
      </c>
      <c r="X8" s="28"/>
      <c r="Y8" s="28">
        <f>(K8+L8+M8)*10+N8*30+(O8+P8+Q8+R8)*5+S8*2+T8+U8+V8*20+W8</f>
        <v>0</v>
      </c>
      <c r="Z8" s="29">
        <v>0</v>
      </c>
      <c r="AA8" s="30" t="str">
        <f>IF(F8="N","Noņemta",(IF(G8="N","Noņemta",(IF(H8="N","Noņemta",(IF(I8="N","Noņemta",(IF(J8="N","Noņemta",(Z8+0.01*Z8*Y8)-(0.005*X8*Z8))))))))))</f>
        <v>Noņemta</v>
      </c>
      <c r="AB8" s="28" t="str">
        <f>IF(F8="N","Noņemta",(IF(G8="N","Noņemta",(IF(H8="N","Noņemta",(IF(I8="N","Noņemta",(IF(J8="N","Noņemta",RANK(AA8,$AA$8:$AA$12,1))))))))))</f>
        <v>Noņemta</v>
      </c>
      <c r="AC8" s="40" t="str">
        <f>IF(F8="N",F7,(IF(G8="N",G7,(IF(H8="N",H7,(IF(I8="N",I7,(IF(J8="N",J7,"")))))))))</f>
        <v>Kontrollaika pārsniegšana</v>
      </c>
    </row>
    <row r="9" spans="1:29" s="31" customFormat="1" ht="30" customHeight="1">
      <c r="A9" s="65">
        <v>2</v>
      </c>
      <c r="B9" s="35" t="s">
        <v>40</v>
      </c>
      <c r="C9" s="67" t="s">
        <v>14</v>
      </c>
      <c r="D9" s="26">
        <v>2</v>
      </c>
      <c r="E9" s="29">
        <v>0</v>
      </c>
      <c r="F9" s="26"/>
      <c r="G9" s="26" t="s">
        <v>52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8"/>
      <c r="W9" s="28">
        <f>(MINUTE(Z9)-MINUTE(E9))*0.2</f>
        <v>0</v>
      </c>
      <c r="X9" s="28"/>
      <c r="Y9" s="28">
        <f>(K9+L9+M9)*10+N9*30+(O9+P9+Q9+R9)*5+S9*2+T9+U9+V9*20+W9</f>
        <v>0</v>
      </c>
      <c r="Z9" s="29">
        <v>0</v>
      </c>
      <c r="AA9" s="30" t="str">
        <f>IF(F9="N","Noņemta",(IF(G9="N","Noņemta",(IF(H9="N","Noņemta",(IF(I9="N","Noņemta",(IF(J9="N","Noņemta",(Z9+0.01*Z9*Y9)-(0.005*X9*Z9))))))))))</f>
        <v>Noņemta</v>
      </c>
      <c r="AB9" s="28" t="str">
        <f>IF(F9="N","Noņemta",(IF(G9="N","Noņemta",(IF(H9="N","Noņemta",(IF(I9="N","Noņemta",(IF(J9="N","Noņemta",RANK(AA9,$AA$8:$AA$12,1))))))))))</f>
        <v>Noņemta</v>
      </c>
      <c r="AC9" s="40" t="str">
        <f>IF(F9="N",F7,(IF(G9="N",G7,(IF(H9="N",H7,(IF(I9="N",I7,(IF(J9="N",J7,"")))))))))</f>
        <v>Kontrollaika pārsniegšana</v>
      </c>
    </row>
    <row r="10" spans="1:29" s="31" customFormat="1" ht="30" customHeight="1">
      <c r="A10" s="65">
        <v>3</v>
      </c>
      <c r="B10" s="36" t="s">
        <v>48</v>
      </c>
      <c r="C10" s="67" t="s">
        <v>49</v>
      </c>
      <c r="D10" s="26">
        <v>3</v>
      </c>
      <c r="E10" s="29">
        <v>0.006944444444444444</v>
      </c>
      <c r="F10" s="26"/>
      <c r="G10" s="26"/>
      <c r="H10" s="26"/>
      <c r="I10" s="26"/>
      <c r="J10" s="26"/>
      <c r="K10" s="26"/>
      <c r="L10" s="26"/>
      <c r="M10" s="26">
        <v>1</v>
      </c>
      <c r="N10" s="26"/>
      <c r="O10" s="26"/>
      <c r="P10" s="26"/>
      <c r="Q10" s="26"/>
      <c r="R10" s="26">
        <v>1</v>
      </c>
      <c r="S10" s="26"/>
      <c r="T10" s="26"/>
      <c r="U10" s="26"/>
      <c r="V10" s="28"/>
      <c r="W10" s="28">
        <f>(MINUTE(Z10)-MINUTE(E10))*0.2</f>
        <v>0.4</v>
      </c>
      <c r="X10" s="28">
        <v>31</v>
      </c>
      <c r="Y10" s="28">
        <f>(K10+L10+M10)*10+N10*30+(O10+P10+Q10+R10)*5+S10*2+T10+U10+V10*20+W10</f>
        <v>15.4</v>
      </c>
      <c r="Z10" s="29">
        <v>0.008761574074074074</v>
      </c>
      <c r="AA10" s="30">
        <f>IF(F10="N","Noņemta",(IF(G10="N","Noņemta",(IF(H10="N","Noņemta",(IF(I10="N","Noņemta",(IF(J10="N","Noņemta",(Z10+0.01*Z10*Y10)-(0.005*X10*Z10))))))))))</f>
        <v>0.0087528125</v>
      </c>
      <c r="AB10" s="28">
        <f>IF(F10="N","Noņemta",(IF(G10="N","Noņemta",(IF(H10="N","Noņemta",(IF(I10="N","Noņemta",(IF(J10="N","Noņemta",RANK(AA10,$AA$8:$AA$12,1))))))))))</f>
        <v>3</v>
      </c>
      <c r="AC10" s="40">
        <f>IF(F10="N",F7,(IF(G10="N",G7,(IF(H10="N",H7,(IF(I10="N",I7,(IF(J10="N",J7,"")))))))))</f>
      </c>
    </row>
    <row r="11" spans="1:29" s="31" customFormat="1" ht="30" customHeight="1">
      <c r="A11" s="65">
        <v>4</v>
      </c>
      <c r="B11" s="34" t="s">
        <v>39</v>
      </c>
      <c r="C11" s="67" t="s">
        <v>14</v>
      </c>
      <c r="D11" s="26">
        <v>4</v>
      </c>
      <c r="E11" s="29">
        <v>0.011111111111111112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8"/>
      <c r="W11" s="28">
        <f>-(MINUTE(Z11)-MINUTE(E11))*0.2</f>
        <v>0.2</v>
      </c>
      <c r="X11" s="28">
        <v>45</v>
      </c>
      <c r="Y11" s="28">
        <f>(K11+L11+M11)*10+N11*30+(O11+P11+Q11+R11)*5+S11*2+T11+U11+V11*20+W11</f>
        <v>0.2</v>
      </c>
      <c r="Z11" s="29">
        <v>0.010902777777777777</v>
      </c>
      <c r="AA11" s="30">
        <f>IF(F11="N","Noņemta",(IF(G11="N","Noņemta",(IF(H11="N","Noņemta",(IF(I11="N","Noņemta",(IF(J11="N","Noņemta",(Z11+0.01*Z11*Y11)-(0.005*X11*Z11))))))))))</f>
        <v>0.008471458333333333</v>
      </c>
      <c r="AB11" s="28">
        <f>IF(F11="N","Noņemta",(IF(G11="N","Noņemta",(IF(H11="N","Noņemta",(IF(I11="N","Noņemta",(IF(J11="N","Noņemta",RANK(AA11,$AA$8:$AA$12,1))))))))))</f>
        <v>2</v>
      </c>
      <c r="AC11" s="40">
        <f>IF(F11="N",F7,(IF(G11="N",G7,(IF(H11="N",H7,(IF(I11="N",I7,(IF(J11="N",J7,"")))))))))</f>
      </c>
    </row>
    <row r="12" spans="1:29" s="31" customFormat="1" ht="30" customHeight="1">
      <c r="A12" s="65">
        <v>5</v>
      </c>
      <c r="B12" s="36" t="s">
        <v>43</v>
      </c>
      <c r="C12" s="69" t="s">
        <v>44</v>
      </c>
      <c r="D12" s="26">
        <v>5</v>
      </c>
      <c r="E12" s="29">
        <v>0.011805555555555555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8"/>
      <c r="W12" s="28">
        <f>-(MINUTE(Z12)-MINUTE(E12))*0.2</f>
        <v>0.2</v>
      </c>
      <c r="X12" s="28">
        <v>50</v>
      </c>
      <c r="Y12" s="28">
        <f>(K12+L12+M12)*10+N12*30+(O12+P12+Q12+R12)*5+S12*2+T12+U12+V12*20+W12</f>
        <v>0.2</v>
      </c>
      <c r="Z12" s="29">
        <v>0.011168981481481481</v>
      </c>
      <c r="AA12" s="30">
        <f>IF(F12="N","Noņemta",(IF(G12="N","Noņemta",(IF(H12="N","Noņemta",(IF(I12="N","Noņemta",(IF(J12="N","Noņemta",(Z12+0.01*Z12*Y12)-(0.005*X12*Z12))))))))))</f>
        <v>0.008399074074074074</v>
      </c>
      <c r="AB12" s="28">
        <f>IF(F12="N","Noņemta",(IF(G12="N","Noņemta",(IF(H12="N","Noņemta",(IF(I12="N","Noņemta",(IF(J12="N","Noņemta",RANK(AA12,$AA$8:$AA$12,1))))))))))</f>
        <v>1</v>
      </c>
      <c r="AC12" s="40">
        <f>IF(F12="N",F11,(IF(G12="N",G11,(IF(H12="N",H11,(IF(I12="N",I11,(IF(J12="N",J11,"")))))))))</f>
      </c>
    </row>
    <row r="13" spans="1:29" ht="14.25">
      <c r="A13" s="5"/>
      <c r="B13" s="6"/>
      <c r="C13" s="5"/>
      <c r="D13" s="5"/>
      <c r="E13" s="5"/>
      <c r="F13" s="5"/>
      <c r="G13" s="5"/>
      <c r="H13" s="5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8"/>
      <c r="X13" s="28"/>
      <c r="Y13" s="8"/>
      <c r="Z13" s="7"/>
      <c r="AA13" s="7"/>
      <c r="AB13" s="5"/>
      <c r="AC13" s="39"/>
    </row>
    <row r="14" spans="1:29" s="9" customFormat="1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6"/>
      <c r="T14" s="16"/>
      <c r="U14" s="16"/>
      <c r="V14" s="17"/>
      <c r="W14" s="17"/>
      <c r="X14" s="28"/>
      <c r="Y14" s="18"/>
      <c r="Z14" s="18"/>
      <c r="AA14" s="18"/>
      <c r="AB14" s="16"/>
      <c r="AC14" s="16"/>
    </row>
    <row r="15" spans="1:27" s="9" customFormat="1" ht="25.5">
      <c r="A15" s="14"/>
      <c r="R15" s="19"/>
      <c r="V15" s="20"/>
      <c r="W15" s="20"/>
      <c r="X15" s="16"/>
      <c r="Y15" s="19"/>
      <c r="Z15" s="19"/>
      <c r="AA15" s="21"/>
    </row>
    <row r="16" spans="7:27" s="9" customFormat="1" ht="15">
      <c r="G16" s="15"/>
      <c r="H16" s="15"/>
      <c r="I16" s="15"/>
      <c r="J16" s="15"/>
      <c r="K16" s="15"/>
      <c r="L16" s="15"/>
      <c r="M16" s="15"/>
      <c r="O16" s="15"/>
      <c r="P16" s="15"/>
      <c r="Q16" s="15"/>
      <c r="R16" s="15"/>
      <c r="S16" s="15"/>
      <c r="T16" s="15"/>
      <c r="U16" s="15"/>
      <c r="V16" s="52">
        <v>39522</v>
      </c>
      <c r="W16" s="52"/>
      <c r="X16" s="52"/>
      <c r="Y16" s="53"/>
      <c r="Z16" s="53"/>
      <c r="AA16" s="53"/>
    </row>
    <row r="17" spans="3:27" s="9" customFormat="1" ht="15" customHeight="1">
      <c r="C17" s="9" t="s">
        <v>12</v>
      </c>
      <c r="G17" s="15"/>
      <c r="H17" s="15"/>
      <c r="I17" s="15"/>
      <c r="J17" s="15"/>
      <c r="K17" s="15"/>
      <c r="L17" s="15"/>
      <c r="M17" s="15"/>
      <c r="O17" s="15"/>
      <c r="P17" s="15"/>
      <c r="Q17" s="15"/>
      <c r="R17" s="15"/>
      <c r="S17" s="15"/>
      <c r="T17" s="15"/>
      <c r="U17" s="15"/>
      <c r="V17" s="52" t="s">
        <v>13</v>
      </c>
      <c r="W17" s="52"/>
      <c r="X17" s="52"/>
      <c r="Y17" s="53"/>
      <c r="Z17" s="53"/>
      <c r="AA17" s="53"/>
    </row>
    <row r="18" spans="4:7" s="9" customFormat="1" ht="12.75">
      <c r="D18" s="9" t="s">
        <v>12</v>
      </c>
      <c r="G18" s="9" t="s">
        <v>12</v>
      </c>
    </row>
    <row r="19" s="9" customFormat="1" ht="12" customHeight="1">
      <c r="X19" s="20"/>
    </row>
    <row r="20" s="1" customFormat="1" ht="12.75" customHeight="1" hidden="1"/>
    <row r="21" s="1" customFormat="1" ht="12.75" customHeight="1" hidden="1">
      <c r="K21" s="1" t="s">
        <v>12</v>
      </c>
    </row>
    <row r="22" spans="3:24" s="1" customFormat="1" ht="12.75" customHeight="1" hidden="1">
      <c r="C22" s="1" t="s">
        <v>12</v>
      </c>
      <c r="F22" s="1" t="s">
        <v>12</v>
      </c>
      <c r="X22" s="19"/>
    </row>
    <row r="23" ht="12.75">
      <c r="X23" s="19"/>
    </row>
    <row r="25" ht="9.75" customHeight="1"/>
  </sheetData>
  <mergeCells count="5">
    <mergeCell ref="V17:AA17"/>
    <mergeCell ref="C2:D4"/>
    <mergeCell ref="V2:AB4"/>
    <mergeCell ref="B5:D5"/>
    <mergeCell ref="V16:AA16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AB23"/>
  <sheetViews>
    <sheetView workbookViewId="0" topLeftCell="A1">
      <pane xSplit="4" topLeftCell="V1" activePane="topRight" state="frozen"/>
      <selection pane="topLeft" activeCell="A3" sqref="A3"/>
      <selection pane="topRight" activeCell="W1" sqref="W1:W16384"/>
    </sheetView>
  </sheetViews>
  <sheetFormatPr defaultColWidth="9.140625" defaultRowHeight="12.75"/>
  <cols>
    <col min="1" max="1" width="3.421875" style="0" customWidth="1"/>
    <col min="2" max="2" width="34.00390625" style="0" customWidth="1"/>
    <col min="3" max="3" width="16.8515625" style="0" customWidth="1"/>
    <col min="4" max="4" width="12.57421875" style="0" customWidth="1"/>
    <col min="5" max="5" width="13.28125" style="0" hidden="1" customWidth="1"/>
    <col min="6" max="6" width="13.28125" style="0" customWidth="1"/>
    <col min="7" max="7" width="12.8515625" style="0" customWidth="1"/>
    <col min="8" max="8" width="15.00390625" style="0" customWidth="1"/>
    <col min="9" max="9" width="14.57421875" style="0" customWidth="1"/>
    <col min="10" max="10" width="17.57421875" style="0" customWidth="1"/>
    <col min="11" max="11" width="13.28125" style="0" customWidth="1"/>
    <col min="12" max="12" width="15.140625" style="0" customWidth="1"/>
    <col min="13" max="13" width="13.7109375" style="0" customWidth="1"/>
    <col min="14" max="14" width="13.140625" style="0" customWidth="1"/>
    <col min="15" max="17" width="17.57421875" style="0" customWidth="1"/>
    <col min="18" max="18" width="15.00390625" style="0" customWidth="1"/>
    <col min="19" max="19" width="17.57421875" style="0" customWidth="1"/>
    <col min="20" max="20" width="15.140625" style="0" customWidth="1"/>
    <col min="21" max="21" width="15.00390625" style="0" customWidth="1"/>
    <col min="22" max="22" width="15.140625" style="0" customWidth="1"/>
    <col min="23" max="23" width="16.00390625" style="0" customWidth="1"/>
    <col min="24" max="25" width="11.421875" style="0" customWidth="1"/>
    <col min="26" max="26" width="19.28125" style="0" customWidth="1"/>
    <col min="27" max="27" width="16.140625" style="0" customWidth="1"/>
    <col min="28" max="28" width="20.8515625" style="0" customWidth="1"/>
  </cols>
  <sheetData>
    <row r="1" s="9" customFormat="1" ht="12.75"/>
    <row r="2" spans="1:26" s="9" customFormat="1" ht="12.75" customHeight="1">
      <c r="A2" s="10"/>
      <c r="B2" s="13"/>
      <c r="C2" s="54" t="s">
        <v>37</v>
      </c>
      <c r="D2" s="55"/>
      <c r="E2" s="11"/>
      <c r="F2" s="11"/>
      <c r="G2" s="12"/>
      <c r="H2" s="12"/>
      <c r="I2" s="12"/>
      <c r="J2" s="11"/>
      <c r="K2" s="12"/>
      <c r="M2" s="11"/>
      <c r="N2" s="12"/>
      <c r="O2" s="11"/>
      <c r="P2" s="11"/>
      <c r="Q2" s="11"/>
      <c r="R2" s="11"/>
      <c r="S2" s="11"/>
      <c r="V2" s="60" t="s">
        <v>33</v>
      </c>
      <c r="W2" s="60"/>
      <c r="X2" s="60"/>
      <c r="Y2" s="60"/>
      <c r="Z2" s="60"/>
    </row>
    <row r="3" spans="1:26" s="9" customFormat="1" ht="12.75" customHeight="1">
      <c r="A3" s="10"/>
      <c r="B3" s="11"/>
      <c r="C3" s="55"/>
      <c r="D3" s="55"/>
      <c r="E3" s="11"/>
      <c r="F3" s="11"/>
      <c r="G3" s="12"/>
      <c r="H3" s="12"/>
      <c r="I3" s="12"/>
      <c r="J3" s="11"/>
      <c r="K3" s="12"/>
      <c r="M3" s="11"/>
      <c r="N3" s="12"/>
      <c r="O3" s="11"/>
      <c r="P3" s="11"/>
      <c r="Q3" s="11"/>
      <c r="R3" s="11"/>
      <c r="S3" s="11"/>
      <c r="V3" s="60"/>
      <c r="W3" s="60"/>
      <c r="X3" s="60"/>
      <c r="Y3" s="60"/>
      <c r="Z3" s="60"/>
    </row>
    <row r="4" spans="1:26" s="9" customFormat="1" ht="36" customHeight="1">
      <c r="A4" s="10"/>
      <c r="B4" s="11"/>
      <c r="C4" s="55"/>
      <c r="D4" s="55"/>
      <c r="E4" s="11"/>
      <c r="F4" s="11"/>
      <c r="G4" s="12"/>
      <c r="H4" s="12"/>
      <c r="I4" s="12"/>
      <c r="J4" s="11"/>
      <c r="K4" s="12"/>
      <c r="M4" s="11"/>
      <c r="N4" s="12"/>
      <c r="O4" s="11"/>
      <c r="P4" s="11"/>
      <c r="Q4" s="11"/>
      <c r="R4" s="11"/>
      <c r="S4" s="11"/>
      <c r="V4" s="60"/>
      <c r="W4" s="60"/>
      <c r="X4" s="60"/>
      <c r="Y4" s="60"/>
      <c r="Z4" s="60"/>
    </row>
    <row r="5" spans="2:4" s="9" customFormat="1" ht="21.75" customHeight="1">
      <c r="B5" s="56"/>
      <c r="C5" s="57"/>
      <c r="D5" s="57"/>
    </row>
    <row r="6" spans="1:28" s="4" customFormat="1" ht="8.25" customHeight="1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7"/>
    </row>
    <row r="7" spans="1:28" s="4" customFormat="1" ht="57" customHeight="1">
      <c r="A7" s="2"/>
      <c r="B7" s="3" t="s">
        <v>0</v>
      </c>
      <c r="C7" s="2" t="s">
        <v>15</v>
      </c>
      <c r="D7" s="2" t="s">
        <v>1</v>
      </c>
      <c r="E7" s="2" t="s">
        <v>29</v>
      </c>
      <c r="F7" s="2" t="s">
        <v>2</v>
      </c>
      <c r="G7" s="2" t="s">
        <v>4</v>
      </c>
      <c r="H7" s="2" t="s">
        <v>27</v>
      </c>
      <c r="I7" s="2" t="s">
        <v>19</v>
      </c>
      <c r="J7" s="2" t="s">
        <v>21</v>
      </c>
      <c r="K7" s="2" t="s">
        <v>3</v>
      </c>
      <c r="L7" s="2" t="s">
        <v>28</v>
      </c>
      <c r="M7" s="41" t="s">
        <v>20</v>
      </c>
      <c r="N7" s="2" t="s">
        <v>22</v>
      </c>
      <c r="O7" s="2" t="s">
        <v>23</v>
      </c>
      <c r="P7" s="2" t="s">
        <v>25</v>
      </c>
      <c r="Q7" s="2" t="s">
        <v>26</v>
      </c>
      <c r="R7" s="2" t="s">
        <v>7</v>
      </c>
      <c r="S7" s="2" t="s">
        <v>24</v>
      </c>
      <c r="T7" s="2" t="s">
        <v>5</v>
      </c>
      <c r="U7" s="2" t="s">
        <v>6</v>
      </c>
      <c r="V7" s="2" t="s">
        <v>17</v>
      </c>
      <c r="W7" s="2" t="s">
        <v>31</v>
      </c>
      <c r="X7" s="2" t="s">
        <v>8</v>
      </c>
      <c r="Y7" s="2" t="s">
        <v>9</v>
      </c>
      <c r="Z7" s="2" t="s">
        <v>35</v>
      </c>
      <c r="AA7" s="2" t="s">
        <v>10</v>
      </c>
      <c r="AB7" s="37" t="s">
        <v>11</v>
      </c>
    </row>
    <row r="8" spans="1:28" s="31" customFormat="1" ht="30" customHeight="1">
      <c r="A8" s="28">
        <v>1</v>
      </c>
      <c r="B8" s="33" t="s">
        <v>53</v>
      </c>
      <c r="C8" s="67" t="s">
        <v>49</v>
      </c>
      <c r="D8" s="28">
        <v>1</v>
      </c>
      <c r="E8" s="29">
        <v>0.013888888888888888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>
        <f aca="true" t="shared" si="0" ref="X8:X13">(K8+L8+M8)*10+N8*30+(O8+P8+Q8+R8)*5+S8*2+T8+U8+V8*20</f>
        <v>0</v>
      </c>
      <c r="Y8" s="29">
        <v>0</v>
      </c>
      <c r="Z8" s="30">
        <f>IF(F8="N","Noņemta",(IF(G8="N","Noņemta",(IF(H8="N","Noņemta",(IF(I8="N","Noņemta",(IF(J8="N","Noņemta",(Y8+0.01*Y8*X8)-(0.005*W8*Y8))))))))))</f>
        <v>0</v>
      </c>
      <c r="AA8" s="28">
        <f aca="true" t="shared" si="1" ref="AA8:AA13">IF(F8="N","Noņemta",(IF(G8="N","Noņemta",(IF(H8="N","Noņemta",(IF(I8="N","Noņemta",(IF(J8="N","Noņemta",RANK(Z8,$Z$7:$Z$13,1))))))))))</f>
        <v>1</v>
      </c>
      <c r="AB8" s="40">
        <f>IF(F8="N",F7,(IF(G8="N",G7,(IF(H8="N",H7,(IF(I8="N",I7,(IF(J8="N",J7,"")))))))))</f>
      </c>
    </row>
    <row r="9" spans="1:28" s="31" customFormat="1" ht="30" customHeight="1">
      <c r="A9" s="26">
        <v>2</v>
      </c>
      <c r="B9" s="35" t="s">
        <v>40</v>
      </c>
      <c r="C9" s="67" t="s">
        <v>14</v>
      </c>
      <c r="D9" s="26">
        <v>2</v>
      </c>
      <c r="E9" s="29">
        <v>0.013888888888888888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8"/>
      <c r="W9" s="28"/>
      <c r="X9" s="28">
        <f t="shared" si="0"/>
        <v>0</v>
      </c>
      <c r="Y9" s="29">
        <v>0</v>
      </c>
      <c r="Z9" s="30">
        <f aca="true" t="shared" si="2" ref="Z8:Z13">IF(F9="N","Noņemta",(IF(G9="N","Noņemta",(IF(H9="N","Noņemta",(IF(I9="N","Noņemta",(IF(J9="N","Noņemta",(Y9+0.01*Y9*X9)-(0.005*W9*Y9))))))))))</f>
        <v>0</v>
      </c>
      <c r="AA9" s="28">
        <f t="shared" si="1"/>
        <v>1</v>
      </c>
      <c r="AB9" s="40">
        <f>IF(F9="N",F7,(IF(G9="N",G7,(IF(H9="N",H7,(IF(I9="N",I7,(IF(J9="N",J7,"")))))))))</f>
      </c>
    </row>
    <row r="10" spans="1:28" s="31" customFormat="1" ht="30" customHeight="1">
      <c r="A10" s="26">
        <v>3</v>
      </c>
      <c r="B10" s="36" t="s">
        <v>48</v>
      </c>
      <c r="C10" s="67" t="s">
        <v>49</v>
      </c>
      <c r="D10" s="26">
        <v>3</v>
      </c>
      <c r="E10" s="29">
        <v>0.013888888888888888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8"/>
      <c r="W10" s="28"/>
      <c r="X10" s="28">
        <f t="shared" si="0"/>
        <v>0</v>
      </c>
      <c r="Y10" s="29">
        <v>0</v>
      </c>
      <c r="Z10" s="30">
        <f t="shared" si="2"/>
        <v>0</v>
      </c>
      <c r="AA10" s="28">
        <f t="shared" si="1"/>
        <v>1</v>
      </c>
      <c r="AB10" s="40">
        <f>IF(F10="N",F7,(IF(G10="N",G7,(IF(H10="N",H7,(IF(I10="N",I7,(IF(J10="N",J7,"")))))))))</f>
      </c>
    </row>
    <row r="11" spans="1:28" s="31" customFormat="1" ht="30" customHeight="1">
      <c r="A11" s="26">
        <v>4</v>
      </c>
      <c r="B11" s="34" t="s">
        <v>39</v>
      </c>
      <c r="C11" s="67" t="s">
        <v>14</v>
      </c>
      <c r="D11" s="26">
        <v>4</v>
      </c>
      <c r="E11" s="29">
        <v>0.013888888888888888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8"/>
      <c r="W11" s="28"/>
      <c r="X11" s="28">
        <f t="shared" si="0"/>
        <v>0</v>
      </c>
      <c r="Y11" s="29">
        <v>0</v>
      </c>
      <c r="Z11" s="30">
        <f t="shared" si="2"/>
        <v>0</v>
      </c>
      <c r="AA11" s="28">
        <f t="shared" si="1"/>
        <v>1</v>
      </c>
      <c r="AB11" s="40">
        <f>IF(F11="N",F7,(IF(G11="N",G7,(IF(H11="N",H7,(IF(I11="N",I7,(IF(J11="N",J7,"")))))))))</f>
      </c>
    </row>
    <row r="12" spans="1:28" s="31" customFormat="1" ht="30" customHeight="1">
      <c r="A12" s="26">
        <v>5</v>
      </c>
      <c r="B12" s="36" t="s">
        <v>43</v>
      </c>
      <c r="C12" s="69" t="s">
        <v>44</v>
      </c>
      <c r="D12" s="26">
        <v>5</v>
      </c>
      <c r="E12" s="29">
        <v>0.013888888888888888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8"/>
      <c r="W12" s="28"/>
      <c r="X12" s="28">
        <f t="shared" si="0"/>
        <v>0</v>
      </c>
      <c r="Y12" s="29">
        <v>0</v>
      </c>
      <c r="Z12" s="30">
        <f t="shared" si="2"/>
        <v>0</v>
      </c>
      <c r="AA12" s="28">
        <f t="shared" si="1"/>
        <v>1</v>
      </c>
      <c r="AB12" s="40">
        <f>IF(F12="N",F11,(IF(G12="N",G11,(IF(H12="N",H11,(IF(I12="N",I11,(IF(J12="N",J11,"")))))))))</f>
      </c>
    </row>
    <row r="13" spans="1:28" s="31" customFormat="1" ht="30" customHeight="1">
      <c r="A13" s="28"/>
      <c r="B13" s="33"/>
      <c r="C13" s="28"/>
      <c r="D13" s="26"/>
      <c r="E13" s="29">
        <v>0.013888888888888888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8"/>
      <c r="W13" s="28"/>
      <c r="X13" s="28">
        <f t="shared" si="0"/>
        <v>0</v>
      </c>
      <c r="Y13" s="29">
        <v>0</v>
      </c>
      <c r="Z13" s="30">
        <f t="shared" si="2"/>
        <v>0</v>
      </c>
      <c r="AA13" s="28">
        <f t="shared" si="1"/>
        <v>1</v>
      </c>
      <c r="AB13" s="40">
        <f>IF(F13="N",F7,(IF(G13="N",G7,(IF(H13="N",H7,(IF(I13="N",I7,(IF(J13="N",J7,"")))))))))</f>
      </c>
    </row>
    <row r="14" spans="1:28" ht="14.25">
      <c r="A14" s="5"/>
      <c r="B14" s="6"/>
      <c r="C14" s="5"/>
      <c r="D14" s="5"/>
      <c r="E14" s="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8"/>
      <c r="W14" s="28"/>
      <c r="X14" s="28"/>
      <c r="Y14" s="29"/>
      <c r="Z14" s="30"/>
      <c r="AA14" s="28"/>
      <c r="AB14" s="38"/>
    </row>
    <row r="15" spans="1:28" s="9" customFormat="1" ht="14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s="9" customFormat="1" ht="25.5">
      <c r="A16" s="14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42"/>
      <c r="V16" s="44"/>
      <c r="W16" s="44"/>
      <c r="X16" s="44"/>
      <c r="Y16" s="45"/>
      <c r="Z16" s="45"/>
      <c r="AA16" s="44"/>
      <c r="AB16" s="46"/>
    </row>
    <row r="17" spans="6:28" s="9" customFormat="1" ht="15"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42"/>
      <c r="V17" s="47"/>
      <c r="W17" s="52">
        <v>39522</v>
      </c>
      <c r="X17" s="52"/>
      <c r="Y17" s="53"/>
      <c r="Z17" s="53"/>
      <c r="AA17" s="53"/>
      <c r="AB17" s="48"/>
    </row>
    <row r="18" spans="6:28" s="9" customFormat="1" ht="15" customHeight="1">
      <c r="F18" s="5"/>
      <c r="G18" s="5"/>
      <c r="H18" s="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>
        <v>1779.4</v>
      </c>
      <c r="U18" s="43"/>
      <c r="V18" s="49"/>
      <c r="W18" s="52" t="s">
        <v>13</v>
      </c>
      <c r="X18" s="52"/>
      <c r="Y18" s="53"/>
      <c r="Z18" s="53"/>
      <c r="AA18" s="53"/>
      <c r="AB18" s="50"/>
    </row>
    <row r="19" spans="18:28" s="9" customFormat="1" ht="12" customHeight="1">
      <c r="R19" s="19"/>
      <c r="V19" s="20"/>
      <c r="W19" s="20"/>
      <c r="X19" s="19"/>
      <c r="Y19" s="19"/>
      <c r="Z19" s="21"/>
      <c r="AA19" s="19"/>
      <c r="AB19" s="19"/>
    </row>
    <row r="20" spans="6:28" s="1" customFormat="1" ht="15" hidden="1">
      <c r="F20" s="9"/>
      <c r="G20" s="15"/>
      <c r="H20" s="15"/>
      <c r="I20" s="15"/>
      <c r="J20" s="15"/>
      <c r="K20" s="15"/>
      <c r="L20" s="15"/>
      <c r="M20" s="15"/>
      <c r="N20" s="9"/>
      <c r="O20" s="15"/>
      <c r="P20" s="15"/>
      <c r="Q20" s="15"/>
      <c r="R20" s="15"/>
      <c r="S20" s="15"/>
      <c r="T20" s="15"/>
      <c r="U20" s="15"/>
      <c r="V20" s="61"/>
      <c r="W20" s="61"/>
      <c r="X20" s="62"/>
      <c r="Y20" s="62"/>
      <c r="Z20" s="62"/>
      <c r="AA20" s="19"/>
      <c r="AB20" s="19"/>
    </row>
    <row r="21" spans="6:28" s="1" customFormat="1" ht="15" hidden="1">
      <c r="F21" s="9"/>
      <c r="G21" s="15"/>
      <c r="H21" s="15"/>
      <c r="I21" s="15"/>
      <c r="J21" s="15"/>
      <c r="K21" s="15"/>
      <c r="L21" s="15"/>
      <c r="M21" s="15"/>
      <c r="N21" s="9"/>
      <c r="O21" s="15"/>
      <c r="P21" s="15"/>
      <c r="Q21" s="15"/>
      <c r="R21" s="15"/>
      <c r="S21" s="15"/>
      <c r="T21" s="15"/>
      <c r="U21" s="15"/>
      <c r="V21" s="61"/>
      <c r="W21" s="61"/>
      <c r="X21" s="62"/>
      <c r="Y21" s="62"/>
      <c r="Z21" s="62"/>
      <c r="AA21" s="19"/>
      <c r="AB21" s="19"/>
    </row>
    <row r="22" spans="6:28" s="1" customFormat="1" ht="12.75" hidden="1"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9"/>
      <c r="W22" s="19"/>
      <c r="X22" s="19"/>
      <c r="Y22" s="19"/>
      <c r="Z22" s="19"/>
      <c r="AA22" s="19"/>
      <c r="AB22" s="19"/>
    </row>
    <row r="23" spans="6:2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9"/>
      <c r="W23" s="19"/>
      <c r="X23" s="19"/>
      <c r="Y23" s="19"/>
      <c r="Z23" s="19"/>
      <c r="AA23" s="19"/>
      <c r="AB23" s="19"/>
    </row>
  </sheetData>
  <mergeCells count="7">
    <mergeCell ref="V2:Z4"/>
    <mergeCell ref="V20:Z20"/>
    <mergeCell ref="V21:Z21"/>
    <mergeCell ref="C2:D4"/>
    <mergeCell ref="B5:D5"/>
    <mergeCell ref="W17:AA17"/>
    <mergeCell ref="W18:AA18"/>
  </mergeCells>
  <printOptions/>
  <pageMargins left="0.75" right="0.75" top="0.18" bottom="0.44" header="0.2" footer="0.5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2:H8"/>
  <sheetViews>
    <sheetView workbookViewId="0" topLeftCell="A1">
      <selection activeCell="C7" sqref="C7"/>
    </sheetView>
  </sheetViews>
  <sheetFormatPr defaultColWidth="9.140625" defaultRowHeight="12.75"/>
  <cols>
    <col min="2" max="2" width="13.421875" style="0" customWidth="1"/>
  </cols>
  <sheetData>
    <row r="2" ht="15.75">
      <c r="B2" s="51"/>
    </row>
    <row r="3" spans="4:8" ht="12.75">
      <c r="D3" s="63" t="s">
        <v>34</v>
      </c>
      <c r="E3" s="63"/>
      <c r="F3" s="63"/>
      <c r="G3" s="63"/>
      <c r="H3" s="63"/>
    </row>
    <row r="7" ht="12.75">
      <c r="B7" t="s">
        <v>9</v>
      </c>
    </row>
    <row r="8" ht="12.75">
      <c r="B8" t="s">
        <v>36</v>
      </c>
    </row>
  </sheetData>
  <mergeCells count="1">
    <mergeCell ref="D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user</cp:lastModifiedBy>
  <cp:lastPrinted>2008-03-15T13:06:37Z</cp:lastPrinted>
  <dcterms:created xsi:type="dcterms:W3CDTF">2006-03-09T14:01:41Z</dcterms:created>
  <dcterms:modified xsi:type="dcterms:W3CDTF">2008-03-15T16:50:02Z</dcterms:modified>
  <cp:category/>
  <cp:version/>
  <cp:contentType/>
  <cp:contentStatus/>
</cp:coreProperties>
</file>