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75" yWindow="65431" windowWidth="12750" windowHeight="11640" tabRatio="601" activeTab="1"/>
  </bookViews>
  <sheets>
    <sheet name="Romanova 2013 kvalifikacija " sheetId="1" r:id="rId1"/>
    <sheet name="Romanova 2013 final" sheetId="2" r:id="rId2"/>
  </sheets>
  <definedNames>
    <definedName name="_xlnm.Print_Area" localSheetId="1">'Romanova 2013 final'!$A$1:$AJ$22</definedName>
    <definedName name="_xlnm.Print_Area" localSheetId="0">'Romanova 2013 kvalifikacija '!$A$1:$AS$28</definedName>
  </definedNames>
  <calcPr fullCalcOnLoad="1"/>
</workbook>
</file>

<file path=xl/sharedStrings.xml><?xml version="1.0" encoding="utf-8"?>
<sst xmlns="http://schemas.openxmlformats.org/spreadsheetml/2006/main" count="147" uniqueCount="74">
  <si>
    <t>Vārds, uzvārds</t>
  </si>
  <si>
    <t>Starta numurs</t>
  </si>
  <si>
    <t>Kontrollaika pārsniegšana</t>
  </si>
  <si>
    <t>Neaizskrūvēta karabīne</t>
  </si>
  <si>
    <t>Kopā soda punkti</t>
  </si>
  <si>
    <t>Laiks</t>
  </si>
  <si>
    <t>Vieta</t>
  </si>
  <si>
    <t>Piezīmes</t>
  </si>
  <si>
    <t>.</t>
  </si>
  <si>
    <t>Rīga, Traverss ©</t>
  </si>
  <si>
    <t>Traverss</t>
  </si>
  <si>
    <t>Klubs</t>
  </si>
  <si>
    <t>Taktikas pārkāpums</t>
  </si>
  <si>
    <t>Laika sods</t>
  </si>
  <si>
    <t>Augšējās drošināšanas zaudēšana</t>
  </si>
  <si>
    <t>Atbalsta izmantošana ārpus ierobežojuma</t>
  </si>
  <si>
    <t>Iziešana aiz ierobežojuma</t>
  </si>
  <si>
    <t>Tiesnešu drošināšanas izmantošana</t>
  </si>
  <si>
    <t xml:space="preserve">Drošināšanas pārtraukšana  </t>
  </si>
  <si>
    <t xml:space="preserve">Nepareiza nolaišanās pa virvi </t>
  </si>
  <si>
    <t xml:space="preserve">Drošināšanas ekipējuma pazaudēšana </t>
  </si>
  <si>
    <t>Noteikts laiks</t>
  </si>
  <si>
    <t>Remoss</t>
  </si>
  <si>
    <t>Kopā</t>
  </si>
  <si>
    <t>Skala</t>
  </si>
  <si>
    <t>Daugmale</t>
  </si>
  <si>
    <t>Augšēja dalībnieka noraušana</t>
  </si>
  <si>
    <t xml:space="preserve">Nepareiza drošinašana </t>
  </si>
  <si>
    <t xml:space="preserve">Bojāts tiesnešu inventārs </t>
  </si>
  <si>
    <t>Nepareizi izpildits tehniskais elements</t>
  </si>
  <si>
    <t xml:space="preserve">KVALIFIKĀCIJAS DISTANCE </t>
  </si>
  <si>
    <t>n</t>
  </si>
  <si>
    <t>Kontrolsvara pazaudēšana</t>
  </si>
  <si>
    <t>Pavadītāja vai regulētāja nepareiza rīcība</t>
  </si>
  <si>
    <t>Cietušais sniedz palīdzību</t>
  </si>
  <si>
    <t>Pilna drošināšanas pazaudēšana</t>
  </si>
  <si>
    <t>nesportiska uzvedība vai tehniskā nesagatavotība</t>
  </si>
  <si>
    <t>Distances nosacījumu neizpildīšana</t>
  </si>
  <si>
    <t>Ķiveres novilkšana vai pazaudēšana</t>
  </si>
  <si>
    <t>1.posma numurs</t>
  </si>
  <si>
    <t>Bonusi</t>
  </si>
  <si>
    <t>Kopa</t>
  </si>
  <si>
    <t xml:space="preserve">Izlaists        2 starpāķi </t>
  </si>
  <si>
    <t>Izlaists starpāķis</t>
  </si>
  <si>
    <t xml:space="preserve">FINĀLA DISTANCE </t>
  </si>
  <si>
    <t>LACA</t>
  </si>
  <si>
    <t>Atteikšana no 1.distances</t>
  </si>
  <si>
    <t>Distanču skaits</t>
  </si>
  <si>
    <t>Alīma Romanova Kauss 2012</t>
  </si>
  <si>
    <t xml:space="preserve">Artūrs Dombrovskis
Eriks Usanovs </t>
  </si>
  <si>
    <t xml:space="preserve">Alvis Viļumsons
Dainis Ancāns </t>
  </si>
  <si>
    <t xml:space="preserve">Oskars Vaitkevičs
Nauris Hofmanis </t>
  </si>
  <si>
    <t>Seta numurs</t>
  </si>
  <si>
    <t>6</t>
  </si>
  <si>
    <t>7</t>
  </si>
  <si>
    <t>8</t>
  </si>
  <si>
    <t xml:space="preserve"> Pavels Ševeļovs
Anastasija Bosiha </t>
  </si>
  <si>
    <t xml:space="preserve">Romans Kalenda
Nadežda Jakovļeva </t>
  </si>
  <si>
    <t xml:space="preserve"> Kaspars Vilks
Santa Grigorjeva </t>
  </si>
  <si>
    <t xml:space="preserve"> Jānis Brūveris
Juris Zīģelis </t>
  </si>
  <si>
    <t xml:space="preserve">Jānis Ķimenieks
Aleksandrs Baranovs </t>
  </si>
  <si>
    <t xml:space="preserve">Mikus Stašs
Lukass Lukašēvics </t>
  </si>
  <si>
    <t xml:space="preserve"> Mārtiņš Kacens
Ieva Grauduma </t>
  </si>
  <si>
    <t xml:space="preserve">Aiga Rakēviča
Inta Ivanova </t>
  </si>
  <si>
    <t xml:space="preserve">Oskars Fiļipovs
Maksis Celitāns </t>
  </si>
  <si>
    <t xml:space="preserve"> Andris Potrebko
Ernests Madelāns </t>
  </si>
  <si>
    <t xml:space="preserve">Jekaterina Koževņikova
Deniss Ciganovs </t>
  </si>
  <si>
    <t>RSP</t>
  </si>
  <si>
    <t>RPPĢ</t>
  </si>
  <si>
    <t xml:space="preserve">Kāpnīšu vai kādu citu cilpu izmantošana </t>
  </si>
  <si>
    <t>Udens</t>
  </si>
  <si>
    <t>1.kontrollaika pārsneigšana</t>
  </si>
  <si>
    <t>2.kontrollaika pārsneigšana</t>
  </si>
  <si>
    <t>Bjc Daugmale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</si>
</sst>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0.000000"/>
    <numFmt numFmtId="194" formatCode="0.0"/>
  </numFmts>
  <fonts count="36">
    <font>
      <sz val="10"/>
      <name val="Arial"/>
      <family val="0"/>
    </font>
    <font>
      <sz val="22"/>
      <color indexed="63"/>
      <name val="Arial Black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Century Gothic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6"/>
      <color indexed="63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63"/>
      <name val="Arial Black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>
        <color indexed="9"/>
      </left>
      <right style="dotted">
        <color indexed="9"/>
      </right>
      <top style="dotted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 wrapText="1"/>
    </xf>
    <xf numFmtId="0" fontId="4" fillId="25" borderId="11" xfId="0" applyNumberFormat="1" applyFont="1" applyFill="1" applyBorder="1" applyAlignment="1">
      <alignment/>
    </xf>
    <xf numFmtId="0" fontId="4" fillId="25" borderId="12" xfId="0" applyNumberFormat="1" applyFont="1" applyFill="1" applyBorder="1" applyAlignment="1">
      <alignment/>
    </xf>
    <xf numFmtId="21" fontId="4" fillId="25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25" borderId="0" xfId="0" applyFont="1" applyFill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21" fontId="4" fillId="0" borderId="11" xfId="0" applyNumberFormat="1" applyFont="1" applyBorder="1" applyAlignment="1">
      <alignment horizontal="center" vertical="center" wrapText="1"/>
    </xf>
    <xf numFmtId="21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3" fillId="25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49" fontId="3" fillId="25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20" borderId="11" xfId="0" applyNumberFormat="1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left" vertical="center" wrapText="1"/>
    </xf>
    <xf numFmtId="0" fontId="13" fillId="20" borderId="13" xfId="0" applyNumberFormat="1" applyFont="1" applyFill="1" applyBorder="1" applyAlignment="1">
      <alignment horizontal="center" vertical="center" wrapText="1"/>
    </xf>
    <xf numFmtId="0" fontId="4" fillId="20" borderId="13" xfId="0" applyNumberFormat="1" applyFont="1" applyFill="1" applyBorder="1" applyAlignment="1">
      <alignment horizontal="center" vertical="center" wrapText="1"/>
    </xf>
    <xf numFmtId="0" fontId="5" fillId="20" borderId="0" xfId="0" applyFont="1" applyFill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1" fontId="4" fillId="0" borderId="1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76200</xdr:colOff>
      <xdr:row>4</xdr:row>
      <xdr:rowOff>57150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52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22</xdr:row>
      <xdr:rowOff>0</xdr:rowOff>
    </xdr:from>
    <xdr:to>
      <xdr:col>5</xdr:col>
      <xdr:colOff>409575</xdr:colOff>
      <xdr:row>26</xdr:row>
      <xdr:rowOff>85725</xdr:rowOff>
    </xdr:to>
    <xdr:pic>
      <xdr:nvPicPr>
        <xdr:cNvPr id="2" name="Picture 4" descr="ca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6648450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31</xdr:row>
      <xdr:rowOff>152400</xdr:rowOff>
    </xdr:from>
    <xdr:to>
      <xdr:col>1</xdr:col>
      <xdr:colOff>1143000</xdr:colOff>
      <xdr:row>34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78962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914400</xdr:colOff>
      <xdr:row>34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3050" y="7905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104775</xdr:colOff>
      <xdr:row>4</xdr:row>
      <xdr:rowOff>47625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11</xdr:row>
      <xdr:rowOff>0</xdr:rowOff>
    </xdr:from>
    <xdr:to>
      <xdr:col>4</xdr:col>
      <xdr:colOff>266700</xdr:colOff>
      <xdr:row>15</xdr:row>
      <xdr:rowOff>85725</xdr:rowOff>
    </xdr:to>
    <xdr:pic>
      <xdr:nvPicPr>
        <xdr:cNvPr id="2" name="Picture 4" descr="ca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190875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S31"/>
  <sheetViews>
    <sheetView zoomScale="90" zoomScaleNormal="90" zoomScalePageLayoutView="0" workbookViewId="0" topLeftCell="A6">
      <pane xSplit="5" topLeftCell="AG1" activePane="topRight" state="frozen"/>
      <selection pane="topLeft" activeCell="A4" sqref="A4"/>
      <selection pane="topRight" activeCell="AP9" sqref="AP9"/>
    </sheetView>
  </sheetViews>
  <sheetFormatPr defaultColWidth="9.140625" defaultRowHeight="12.75"/>
  <cols>
    <col min="1" max="1" width="3.421875" style="0" customWidth="1"/>
    <col min="2" max="2" width="19.7109375" style="0" customWidth="1"/>
    <col min="3" max="3" width="18.7109375" style="0" customWidth="1"/>
    <col min="4" max="4" width="10.140625" style="0" hidden="1" customWidth="1"/>
    <col min="5" max="5" width="9.28125" style="0" hidden="1" customWidth="1"/>
    <col min="6" max="6" width="11.8515625" style="0" customWidth="1"/>
    <col min="7" max="7" width="14.57421875" style="0" customWidth="1"/>
    <col min="8" max="8" width="15.00390625" style="0" customWidth="1"/>
    <col min="9" max="9" width="11.00390625" style="0" customWidth="1"/>
    <col min="10" max="10" width="15.8515625" style="0" customWidth="1"/>
    <col min="11" max="11" width="13.8515625" style="0" customWidth="1"/>
    <col min="12" max="12" width="17.57421875" style="0" customWidth="1"/>
    <col min="13" max="16" width="16.28125" style="0" customWidth="1"/>
    <col min="17" max="17" width="13.7109375" style="0" customWidth="1"/>
    <col min="18" max="18" width="13.140625" style="0" customWidth="1"/>
    <col min="19" max="19" width="17.57421875" style="0" customWidth="1"/>
    <col min="20" max="20" width="13.8515625" style="0" customWidth="1"/>
    <col min="21" max="22" width="13.00390625" style="0" customWidth="1"/>
    <col min="23" max="23" width="17.57421875" style="0" customWidth="1"/>
    <col min="24" max="24" width="12.28125" style="0" customWidth="1"/>
    <col min="25" max="25" width="15.00390625" style="0" customWidth="1"/>
    <col min="26" max="26" width="12.00390625" style="0" customWidth="1"/>
    <col min="27" max="28" width="13.8515625" style="0" customWidth="1"/>
    <col min="29" max="29" width="15.7109375" style="0" customWidth="1"/>
    <col min="30" max="32" width="12.421875" style="0" customWidth="1"/>
    <col min="33" max="37" width="5.7109375" style="0" customWidth="1"/>
    <col min="38" max="38" width="6.7109375" style="0" customWidth="1"/>
    <col min="39" max="41" width="5.7109375" style="0" customWidth="1"/>
    <col min="42" max="44" width="12.28125" style="0" customWidth="1"/>
    <col min="45" max="45" width="9.7109375" style="0" customWidth="1"/>
    <col min="46" max="46" width="11.57421875" style="0" bestFit="1" customWidth="1"/>
  </cols>
  <sheetData>
    <row r="1" s="5" customFormat="1" ht="12.75"/>
    <row r="2" spans="1:45" s="5" customFormat="1" ht="12.75" customHeight="1">
      <c r="A2" s="6"/>
      <c r="B2" s="9"/>
      <c r="C2" s="47" t="s">
        <v>48</v>
      </c>
      <c r="D2" s="47"/>
      <c r="E2" s="4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7"/>
      <c r="T2" s="8"/>
      <c r="U2" s="7"/>
      <c r="V2" s="7"/>
      <c r="W2" s="7"/>
      <c r="Z2" s="7"/>
      <c r="AA2" s="7"/>
      <c r="AB2" s="7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7"/>
    </row>
    <row r="3" spans="1:45" s="5" customFormat="1" ht="7.5" customHeight="1">
      <c r="A3" s="6"/>
      <c r="B3" s="7"/>
      <c r="C3" s="48"/>
      <c r="D3" s="48"/>
      <c r="E3" s="48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7"/>
      <c r="T3" s="8"/>
      <c r="U3" s="7"/>
      <c r="V3" s="7"/>
      <c r="W3" s="7"/>
      <c r="Z3" s="7"/>
      <c r="AA3" s="7"/>
      <c r="AB3" s="7"/>
      <c r="AC3" s="26"/>
      <c r="AD3" s="26"/>
      <c r="AE3" s="26"/>
      <c r="AF3" s="26"/>
      <c r="AG3" s="52"/>
      <c r="AH3" s="52"/>
      <c r="AI3" s="52"/>
      <c r="AJ3" s="52"/>
      <c r="AK3" s="52"/>
      <c r="AL3" s="52"/>
      <c r="AM3" s="52"/>
      <c r="AN3" s="52"/>
      <c r="AO3" s="52"/>
      <c r="AP3" s="26"/>
      <c r="AQ3" s="26"/>
      <c r="AR3" s="26"/>
      <c r="AS3" s="27"/>
    </row>
    <row r="4" spans="1:45" s="5" customFormat="1" ht="18.75" customHeight="1">
      <c r="A4" s="6"/>
      <c r="B4" s="7"/>
      <c r="C4" s="48"/>
      <c r="D4" s="48"/>
      <c r="E4" s="48"/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30">
        <v>20</v>
      </c>
      <c r="Z4" s="30">
        <v>21</v>
      </c>
      <c r="AA4" s="30">
        <v>22</v>
      </c>
      <c r="AB4" s="30">
        <v>23</v>
      </c>
      <c r="AC4" s="30">
        <v>24</v>
      </c>
      <c r="AD4" s="30">
        <v>25</v>
      </c>
      <c r="AE4" s="30">
        <v>26</v>
      </c>
      <c r="AF4" s="30">
        <v>26</v>
      </c>
      <c r="AG4" s="51" t="s">
        <v>30</v>
      </c>
      <c r="AH4" s="51"/>
      <c r="AI4" s="51"/>
      <c r="AJ4" s="51"/>
      <c r="AK4" s="51"/>
      <c r="AL4" s="51"/>
      <c r="AM4" s="51"/>
      <c r="AN4" s="51"/>
      <c r="AO4" s="51"/>
      <c r="AP4" s="49"/>
      <c r="AQ4" s="49"/>
      <c r="AR4" s="49"/>
      <c r="AS4" s="50"/>
    </row>
    <row r="5" spans="6:41" s="5" customFormat="1" ht="14.25">
      <c r="F5" s="18" t="s">
        <v>31</v>
      </c>
      <c r="G5" s="18" t="s">
        <v>31</v>
      </c>
      <c r="H5" s="18" t="s">
        <v>31</v>
      </c>
      <c r="I5" s="18" t="s">
        <v>31</v>
      </c>
      <c r="J5" s="18">
        <v>20</v>
      </c>
      <c r="K5" s="19" t="s">
        <v>31</v>
      </c>
      <c r="L5" s="19" t="s">
        <v>31</v>
      </c>
      <c r="M5" s="19" t="s">
        <v>31</v>
      </c>
      <c r="N5" s="19" t="s">
        <v>31</v>
      </c>
      <c r="O5" s="19" t="s">
        <v>31</v>
      </c>
      <c r="P5" s="19" t="s">
        <v>31</v>
      </c>
      <c r="Q5" s="18">
        <v>10</v>
      </c>
      <c r="R5" s="18">
        <v>10</v>
      </c>
      <c r="S5" s="18">
        <v>10</v>
      </c>
      <c r="T5" s="18">
        <v>5</v>
      </c>
      <c r="U5" s="18">
        <v>3</v>
      </c>
      <c r="V5" s="18">
        <v>3</v>
      </c>
      <c r="W5" s="18">
        <v>5</v>
      </c>
      <c r="X5" s="18">
        <v>10</v>
      </c>
      <c r="Y5" s="18">
        <v>1</v>
      </c>
      <c r="Z5" s="18">
        <v>5</v>
      </c>
      <c r="AA5" s="19">
        <v>3</v>
      </c>
      <c r="AB5" s="19">
        <v>3</v>
      </c>
      <c r="AC5" s="19">
        <v>100</v>
      </c>
      <c r="AD5" s="31">
        <v>100</v>
      </c>
      <c r="AE5" s="31"/>
      <c r="AF5" s="31">
        <v>20</v>
      </c>
      <c r="AG5" s="31">
        <v>30</v>
      </c>
      <c r="AH5" s="31">
        <v>40</v>
      </c>
      <c r="AI5" s="31">
        <v>70</v>
      </c>
      <c r="AJ5" s="31">
        <v>35</v>
      </c>
      <c r="AK5" s="31">
        <v>40</v>
      </c>
      <c r="AL5" s="31">
        <v>30</v>
      </c>
      <c r="AM5" s="31">
        <v>50</v>
      </c>
      <c r="AN5" s="31">
        <v>40</v>
      </c>
      <c r="AO5" s="31">
        <v>50</v>
      </c>
    </row>
    <row r="6" spans="1:45" s="4" customFormat="1" ht="57" customHeight="1">
      <c r="A6" s="2"/>
      <c r="B6" s="3" t="s">
        <v>0</v>
      </c>
      <c r="C6" s="2" t="s">
        <v>11</v>
      </c>
      <c r="D6" s="2" t="s">
        <v>52</v>
      </c>
      <c r="E6" s="2" t="s">
        <v>39</v>
      </c>
      <c r="F6" s="2" t="s">
        <v>26</v>
      </c>
      <c r="G6" s="2" t="s">
        <v>14</v>
      </c>
      <c r="H6" s="2" t="s">
        <v>16</v>
      </c>
      <c r="I6" s="2" t="s">
        <v>42</v>
      </c>
      <c r="J6" s="2" t="s">
        <v>32</v>
      </c>
      <c r="K6" s="2" t="s">
        <v>35</v>
      </c>
      <c r="L6" s="2" t="s">
        <v>36</v>
      </c>
      <c r="M6" s="2" t="s">
        <v>2</v>
      </c>
      <c r="N6" s="2" t="s">
        <v>37</v>
      </c>
      <c r="O6" s="2" t="s">
        <v>32</v>
      </c>
      <c r="P6" s="2" t="s">
        <v>38</v>
      </c>
      <c r="Q6" s="17" t="s">
        <v>15</v>
      </c>
      <c r="R6" s="2" t="s">
        <v>17</v>
      </c>
      <c r="S6" s="2" t="s">
        <v>18</v>
      </c>
      <c r="T6" s="2" t="s">
        <v>27</v>
      </c>
      <c r="U6" s="2" t="s">
        <v>19</v>
      </c>
      <c r="V6" s="2" t="s">
        <v>43</v>
      </c>
      <c r="W6" s="2" t="s">
        <v>20</v>
      </c>
      <c r="X6" s="2" t="s">
        <v>28</v>
      </c>
      <c r="Y6" s="2" t="s">
        <v>3</v>
      </c>
      <c r="Z6" s="2" t="s">
        <v>29</v>
      </c>
      <c r="AA6" s="2" t="s">
        <v>33</v>
      </c>
      <c r="AB6" s="2" t="s">
        <v>34</v>
      </c>
      <c r="AC6" s="2" t="s">
        <v>46</v>
      </c>
      <c r="AD6" s="2" t="s">
        <v>47</v>
      </c>
      <c r="AE6" s="2" t="s">
        <v>70</v>
      </c>
      <c r="AF6" s="2" t="s">
        <v>69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33" t="s">
        <v>53</v>
      </c>
      <c r="AM6" s="33" t="s">
        <v>54</v>
      </c>
      <c r="AN6" s="33" t="s">
        <v>55</v>
      </c>
      <c r="AO6" s="2">
        <v>9</v>
      </c>
      <c r="AP6" s="2" t="s">
        <v>4</v>
      </c>
      <c r="AQ6" s="2" t="s">
        <v>40</v>
      </c>
      <c r="AR6" s="2" t="s">
        <v>41</v>
      </c>
      <c r="AS6" s="2" t="s">
        <v>6</v>
      </c>
    </row>
    <row r="7" spans="1:45" s="22" customFormat="1" ht="24.75" customHeight="1">
      <c r="A7" s="38">
        <v>1</v>
      </c>
      <c r="B7" s="39" t="s">
        <v>56</v>
      </c>
      <c r="C7" s="40" t="s">
        <v>10</v>
      </c>
      <c r="D7" s="40"/>
      <c r="E7" s="41"/>
      <c r="F7" s="38"/>
      <c r="G7" s="38"/>
      <c r="H7" s="38"/>
      <c r="I7" s="38"/>
      <c r="J7" s="38"/>
      <c r="K7" s="41"/>
      <c r="L7" s="41"/>
      <c r="M7" s="41"/>
      <c r="N7" s="41"/>
      <c r="O7" s="41"/>
      <c r="P7" s="41"/>
      <c r="Q7" s="38">
        <v>1</v>
      </c>
      <c r="R7" s="38"/>
      <c r="S7" s="38"/>
      <c r="T7" s="38"/>
      <c r="U7" s="38"/>
      <c r="V7" s="38"/>
      <c r="W7" s="38">
        <v>1</v>
      </c>
      <c r="X7" s="38"/>
      <c r="Y7" s="38"/>
      <c r="Z7" s="38"/>
      <c r="AA7" s="41"/>
      <c r="AB7" s="41"/>
      <c r="AC7" s="41"/>
      <c r="AD7" s="41"/>
      <c r="AE7" s="41"/>
      <c r="AF7" s="41">
        <v>1</v>
      </c>
      <c r="AG7" s="41"/>
      <c r="AH7" s="41">
        <v>1</v>
      </c>
      <c r="AI7" s="41">
        <v>1</v>
      </c>
      <c r="AJ7" s="41">
        <v>1</v>
      </c>
      <c r="AK7" s="41"/>
      <c r="AL7" s="41">
        <v>1</v>
      </c>
      <c r="AM7" s="41"/>
      <c r="AN7" s="41"/>
      <c r="AO7" s="41">
        <v>1</v>
      </c>
      <c r="AP7" s="41">
        <f aca="true" t="shared" si="0" ref="AP7:AP22">(F7+G7+H7+I7+J7+K7+L7+N7+O7+P7)*30+(Q7+R7+S7+X7)*10+(T7+W7+Z7)*5+(U7+V7+AA7+AB7)*3+M7*20+AC7*100+AD7*100+AF7*20+AE7</f>
        <v>35</v>
      </c>
      <c r="AQ7" s="41">
        <f>AG7*AG5+AH7*AH5+AI7*AI5+AJ7*AJ5+AK7*AK5+AL7*AL5+AM7*AM5+AN7*AN5+AO7*AO5</f>
        <v>225</v>
      </c>
      <c r="AR7" s="41">
        <f aca="true" t="shared" si="1" ref="AR7:AR22">AQ7-AP7</f>
        <v>190</v>
      </c>
      <c r="AS7" s="41">
        <f>RANK(AR7,AR$7:AR$22,0)</f>
        <v>3</v>
      </c>
    </row>
    <row r="8" spans="1:45" s="22" customFormat="1" ht="24.75" customHeight="1">
      <c r="A8" s="34">
        <v>2</v>
      </c>
      <c r="B8" s="37" t="s">
        <v>57</v>
      </c>
      <c r="C8" s="36" t="s">
        <v>10</v>
      </c>
      <c r="D8" s="36"/>
      <c r="E8" s="29"/>
      <c r="F8" s="34"/>
      <c r="G8" s="34"/>
      <c r="H8" s="34"/>
      <c r="I8" s="34"/>
      <c r="J8" s="34"/>
      <c r="K8" s="29"/>
      <c r="L8" s="29"/>
      <c r="M8" s="29"/>
      <c r="N8" s="29"/>
      <c r="O8" s="29"/>
      <c r="P8" s="29"/>
      <c r="Q8" s="34"/>
      <c r="R8" s="34"/>
      <c r="S8" s="34">
        <v>1</v>
      </c>
      <c r="T8" s="34">
        <v>1</v>
      </c>
      <c r="U8" s="34"/>
      <c r="V8" s="34"/>
      <c r="W8" s="34">
        <v>2</v>
      </c>
      <c r="X8" s="34"/>
      <c r="Y8" s="34"/>
      <c r="Z8" s="34"/>
      <c r="AA8" s="29"/>
      <c r="AB8" s="29"/>
      <c r="AC8" s="29"/>
      <c r="AD8" s="29"/>
      <c r="AE8" s="29">
        <v>28</v>
      </c>
      <c r="AF8" s="29">
        <v>2</v>
      </c>
      <c r="AG8" s="29">
        <v>1</v>
      </c>
      <c r="AH8" s="29">
        <v>1</v>
      </c>
      <c r="AI8" s="29">
        <v>1</v>
      </c>
      <c r="AJ8" s="29"/>
      <c r="AK8" s="29"/>
      <c r="AL8" s="29"/>
      <c r="AM8" s="29">
        <v>1</v>
      </c>
      <c r="AN8" s="29">
        <v>1</v>
      </c>
      <c r="AO8" s="29"/>
      <c r="AP8" s="29">
        <f t="shared" si="0"/>
        <v>93</v>
      </c>
      <c r="AQ8" s="29">
        <f>AG8*AG5+AH8*AH5+AI8*AI5+AJ8*AJ5+AK8*AK5+AL8*AL5+AM8*AM5+AN8*AN5+AO8*AO5</f>
        <v>230</v>
      </c>
      <c r="AR8" s="29">
        <f t="shared" si="1"/>
        <v>137</v>
      </c>
      <c r="AS8" s="41">
        <f aca="true" t="shared" si="2" ref="AS8:AS22">RANK(AR8,AR$7:AR$22,0)</f>
        <v>7</v>
      </c>
    </row>
    <row r="9" spans="1:45" s="22" customFormat="1" ht="29.25" customHeight="1">
      <c r="A9" s="38">
        <v>3</v>
      </c>
      <c r="B9" s="39" t="s">
        <v>58</v>
      </c>
      <c r="C9" s="40" t="s">
        <v>25</v>
      </c>
      <c r="D9" s="40"/>
      <c r="E9" s="41"/>
      <c r="F9" s="38"/>
      <c r="G9" s="38"/>
      <c r="H9" s="38"/>
      <c r="I9" s="38"/>
      <c r="J9" s="38"/>
      <c r="K9" s="41"/>
      <c r="L9" s="41"/>
      <c r="M9" s="41"/>
      <c r="N9" s="41"/>
      <c r="O9" s="41"/>
      <c r="P9" s="41"/>
      <c r="Q9" s="38"/>
      <c r="R9" s="38"/>
      <c r="S9" s="38"/>
      <c r="T9" s="38"/>
      <c r="U9" s="38"/>
      <c r="V9" s="38">
        <v>1</v>
      </c>
      <c r="W9" s="38"/>
      <c r="X9" s="38"/>
      <c r="Y9" s="38"/>
      <c r="Z9" s="38"/>
      <c r="AA9" s="41"/>
      <c r="AB9" s="41"/>
      <c r="AC9" s="41"/>
      <c r="AD9" s="41"/>
      <c r="AE9" s="41"/>
      <c r="AF9" s="41"/>
      <c r="AG9" s="41">
        <v>1</v>
      </c>
      <c r="AH9" s="41">
        <v>1</v>
      </c>
      <c r="AI9" s="41">
        <v>1</v>
      </c>
      <c r="AJ9" s="41">
        <v>1</v>
      </c>
      <c r="AK9" s="41">
        <v>1</v>
      </c>
      <c r="AL9" s="41">
        <v>1</v>
      </c>
      <c r="AM9" s="41"/>
      <c r="AN9" s="41"/>
      <c r="AO9" s="41">
        <v>1</v>
      </c>
      <c r="AP9" s="41">
        <f t="shared" si="0"/>
        <v>3</v>
      </c>
      <c r="AQ9" s="41">
        <f>AG9*AG5+AH9*AH5+AI9*AI5+AJ9*AJ5+AK9*AK5+AL9*AL5+AM9*AM5+AN9*AN5+AO9*AO5</f>
        <v>295</v>
      </c>
      <c r="AR9" s="41">
        <f t="shared" si="1"/>
        <v>292</v>
      </c>
      <c r="AS9" s="41">
        <f t="shared" si="2"/>
        <v>1</v>
      </c>
    </row>
    <row r="10" spans="1:45" s="22" customFormat="1" ht="24.75" customHeight="1">
      <c r="A10" s="34">
        <v>4</v>
      </c>
      <c r="B10" s="35" t="s">
        <v>59</v>
      </c>
      <c r="C10" s="36"/>
      <c r="D10" s="36"/>
      <c r="E10" s="29"/>
      <c r="F10" s="34"/>
      <c r="G10" s="34"/>
      <c r="H10" s="34"/>
      <c r="I10" s="34"/>
      <c r="J10" s="34"/>
      <c r="K10" s="29"/>
      <c r="L10" s="29"/>
      <c r="M10" s="29"/>
      <c r="N10" s="29"/>
      <c r="O10" s="29"/>
      <c r="P10" s="29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>
        <f t="shared" si="0"/>
        <v>0</v>
      </c>
      <c r="AQ10" s="43">
        <f>AG10*AG5+AH10*AH5+AI10*AI5+AJ10*AJ5+AK10*AK5+AL10*AL5+AM10*AM5+AN10*AN5+AO10*AO5</f>
        <v>0</v>
      </c>
      <c r="AR10" s="29">
        <f t="shared" si="1"/>
        <v>0</v>
      </c>
      <c r="AS10" s="41">
        <f t="shared" si="2"/>
        <v>13</v>
      </c>
    </row>
    <row r="11" spans="1:45" s="22" customFormat="1" ht="24.75" customHeight="1">
      <c r="A11" s="38">
        <v>5</v>
      </c>
      <c r="B11" s="39" t="s">
        <v>49</v>
      </c>
      <c r="C11" s="40" t="s">
        <v>25</v>
      </c>
      <c r="D11" s="40"/>
      <c r="E11" s="41"/>
      <c r="F11" s="38"/>
      <c r="G11" s="38"/>
      <c r="H11" s="38"/>
      <c r="I11" s="38"/>
      <c r="J11" s="38"/>
      <c r="K11" s="41"/>
      <c r="L11" s="41"/>
      <c r="M11" s="41"/>
      <c r="N11" s="41"/>
      <c r="O11" s="41"/>
      <c r="P11" s="41"/>
      <c r="Q11" s="38">
        <v>1</v>
      </c>
      <c r="R11" s="38"/>
      <c r="S11" s="38"/>
      <c r="T11" s="38">
        <v>2</v>
      </c>
      <c r="U11" s="38"/>
      <c r="V11" s="38"/>
      <c r="W11" s="38">
        <v>1</v>
      </c>
      <c r="X11" s="38"/>
      <c r="Y11" s="38"/>
      <c r="Z11" s="38"/>
      <c r="AA11" s="41"/>
      <c r="AB11" s="41"/>
      <c r="AC11" s="41"/>
      <c r="AD11" s="41"/>
      <c r="AE11" s="41"/>
      <c r="AF11" s="41">
        <v>2</v>
      </c>
      <c r="AG11" s="41">
        <v>1</v>
      </c>
      <c r="AH11" s="41">
        <v>1</v>
      </c>
      <c r="AI11" s="41">
        <v>1</v>
      </c>
      <c r="AJ11" s="41">
        <v>1</v>
      </c>
      <c r="AK11" s="41"/>
      <c r="AL11" s="41"/>
      <c r="AM11" s="41"/>
      <c r="AN11" s="41">
        <v>1</v>
      </c>
      <c r="AO11" s="41"/>
      <c r="AP11" s="41">
        <f t="shared" si="0"/>
        <v>65</v>
      </c>
      <c r="AQ11" s="41">
        <f>AG11*AG5+AH11*AH5+AI11*AI5+AJ11*AJ5+AK11*AK5+AL11*AL5+AM11*AM5+AN11*AN5+AO11*AO5</f>
        <v>215</v>
      </c>
      <c r="AR11" s="41">
        <f t="shared" si="1"/>
        <v>150</v>
      </c>
      <c r="AS11" s="41">
        <f t="shared" si="2"/>
        <v>5</v>
      </c>
    </row>
    <row r="12" spans="1:45" s="22" customFormat="1" ht="24.75" customHeight="1">
      <c r="A12" s="34">
        <v>6</v>
      </c>
      <c r="B12" s="35" t="s">
        <v>50</v>
      </c>
      <c r="C12" s="36" t="s">
        <v>45</v>
      </c>
      <c r="D12" s="36"/>
      <c r="E12" s="29"/>
      <c r="F12" s="34"/>
      <c r="G12" s="34"/>
      <c r="H12" s="34"/>
      <c r="I12" s="34"/>
      <c r="J12" s="34"/>
      <c r="K12" s="29"/>
      <c r="L12" s="29"/>
      <c r="M12" s="29"/>
      <c r="N12" s="29"/>
      <c r="O12" s="29"/>
      <c r="P12" s="29"/>
      <c r="Q12" s="34">
        <v>4</v>
      </c>
      <c r="R12" s="34"/>
      <c r="S12" s="34"/>
      <c r="T12" s="34">
        <v>1</v>
      </c>
      <c r="U12" s="34"/>
      <c r="V12" s="34"/>
      <c r="W12" s="34"/>
      <c r="X12" s="34"/>
      <c r="Y12" s="34"/>
      <c r="Z12" s="34"/>
      <c r="AA12" s="29"/>
      <c r="AB12" s="29"/>
      <c r="AC12" s="29"/>
      <c r="AD12" s="29"/>
      <c r="AE12" s="29"/>
      <c r="AF12" s="29"/>
      <c r="AG12" s="29">
        <v>1</v>
      </c>
      <c r="AH12" s="29">
        <v>1</v>
      </c>
      <c r="AI12" s="29"/>
      <c r="AJ12" s="29">
        <v>1</v>
      </c>
      <c r="AK12" s="29"/>
      <c r="AL12" s="29">
        <v>1</v>
      </c>
      <c r="AM12" s="29"/>
      <c r="AN12" s="29"/>
      <c r="AO12" s="29">
        <v>1</v>
      </c>
      <c r="AP12" s="29">
        <f t="shared" si="0"/>
        <v>45</v>
      </c>
      <c r="AQ12" s="29">
        <f>AG12*AG5+AH12*AH5+AI12*AI5+AJ12*AJ5+AK12*AK5+AL12*AL5+AM12*AM5+AN12*AN5+AO12*AO5</f>
        <v>185</v>
      </c>
      <c r="AR12" s="29">
        <f t="shared" si="1"/>
        <v>140</v>
      </c>
      <c r="AS12" s="41">
        <f t="shared" si="2"/>
        <v>6</v>
      </c>
    </row>
    <row r="13" spans="1:45" s="22" customFormat="1" ht="24.75" customHeight="1">
      <c r="A13" s="38">
        <v>7</v>
      </c>
      <c r="B13" s="39" t="s">
        <v>60</v>
      </c>
      <c r="C13" s="40" t="s">
        <v>25</v>
      </c>
      <c r="D13" s="40"/>
      <c r="E13" s="41"/>
      <c r="F13" s="38"/>
      <c r="G13" s="38"/>
      <c r="H13" s="38"/>
      <c r="I13" s="38"/>
      <c r="J13" s="38"/>
      <c r="K13" s="41"/>
      <c r="L13" s="41"/>
      <c r="M13" s="41"/>
      <c r="N13" s="41"/>
      <c r="O13" s="41"/>
      <c r="P13" s="41"/>
      <c r="Q13" s="38"/>
      <c r="R13" s="38"/>
      <c r="S13" s="38"/>
      <c r="T13" s="38">
        <v>3</v>
      </c>
      <c r="U13" s="38"/>
      <c r="V13" s="38"/>
      <c r="W13" s="38"/>
      <c r="X13" s="38"/>
      <c r="Y13" s="38"/>
      <c r="Z13" s="38"/>
      <c r="AA13" s="41"/>
      <c r="AB13" s="41"/>
      <c r="AC13" s="41"/>
      <c r="AD13" s="41"/>
      <c r="AE13" s="41"/>
      <c r="AF13" s="41">
        <v>1</v>
      </c>
      <c r="AG13" s="41"/>
      <c r="AH13" s="41">
        <v>1</v>
      </c>
      <c r="AI13" s="41">
        <v>1</v>
      </c>
      <c r="AJ13" s="41">
        <v>1</v>
      </c>
      <c r="AK13" s="41"/>
      <c r="AL13" s="41">
        <v>1</v>
      </c>
      <c r="AM13" s="41">
        <v>1</v>
      </c>
      <c r="AN13" s="41"/>
      <c r="AO13" s="41">
        <v>1</v>
      </c>
      <c r="AP13" s="41">
        <f t="shared" si="0"/>
        <v>35</v>
      </c>
      <c r="AQ13" s="41">
        <f>AG13*AG5+AH13*AH5+AI13*AI5+AJ13*AJ5+AK13*AK5+AL13*AL5+AM13*AM5+AN13*AN5+AO13*AO5</f>
        <v>275</v>
      </c>
      <c r="AR13" s="41">
        <f t="shared" si="1"/>
        <v>240</v>
      </c>
      <c r="AS13" s="41">
        <f t="shared" si="2"/>
        <v>2</v>
      </c>
    </row>
    <row r="14" spans="1:45" s="22" customFormat="1" ht="24.75" customHeight="1">
      <c r="A14" s="34">
        <v>8</v>
      </c>
      <c r="B14" s="35" t="s">
        <v>61</v>
      </c>
      <c r="C14" s="36" t="s">
        <v>25</v>
      </c>
      <c r="D14" s="36"/>
      <c r="E14" s="29"/>
      <c r="F14" s="34"/>
      <c r="G14" s="34"/>
      <c r="H14" s="34"/>
      <c r="I14" s="34"/>
      <c r="J14" s="34"/>
      <c r="K14" s="29"/>
      <c r="L14" s="29"/>
      <c r="M14" s="29"/>
      <c r="N14" s="29"/>
      <c r="O14" s="29"/>
      <c r="P14" s="29"/>
      <c r="Q14" s="34">
        <v>1</v>
      </c>
      <c r="R14" s="34"/>
      <c r="S14" s="34"/>
      <c r="T14" s="34">
        <v>1</v>
      </c>
      <c r="U14" s="34"/>
      <c r="V14" s="34"/>
      <c r="W14" s="34">
        <v>2</v>
      </c>
      <c r="X14" s="34"/>
      <c r="Y14" s="34"/>
      <c r="Z14" s="34"/>
      <c r="AA14" s="29"/>
      <c r="AB14" s="29"/>
      <c r="AC14" s="29"/>
      <c r="AD14" s="29"/>
      <c r="AE14" s="29">
        <v>24</v>
      </c>
      <c r="AF14" s="29"/>
      <c r="AG14" s="29"/>
      <c r="AH14" s="29"/>
      <c r="AI14" s="29"/>
      <c r="AJ14" s="29">
        <v>1</v>
      </c>
      <c r="AK14" s="29"/>
      <c r="AL14" s="29"/>
      <c r="AM14" s="29">
        <v>1</v>
      </c>
      <c r="AN14" s="29"/>
      <c r="AO14" s="29">
        <v>1</v>
      </c>
      <c r="AP14" s="29">
        <f t="shared" si="0"/>
        <v>49</v>
      </c>
      <c r="AQ14" s="29">
        <f>AG14*AG5+AH14*AH5+AI14*AI5+AJ14*AJ5+AK14*AK5+AL14*AL5+AM14*AM5+AN14*AN5+AO14*AO5</f>
        <v>135</v>
      </c>
      <c r="AR14" s="29">
        <f t="shared" si="1"/>
        <v>86</v>
      </c>
      <c r="AS14" s="41">
        <f t="shared" si="2"/>
        <v>11</v>
      </c>
    </row>
    <row r="15" spans="1:45" s="22" customFormat="1" ht="24.75" customHeight="1">
      <c r="A15" s="38">
        <v>9</v>
      </c>
      <c r="B15" s="42" t="s">
        <v>51</v>
      </c>
      <c r="C15" s="40" t="s">
        <v>22</v>
      </c>
      <c r="D15" s="40"/>
      <c r="E15" s="41"/>
      <c r="F15" s="38"/>
      <c r="G15" s="38">
        <v>1</v>
      </c>
      <c r="H15" s="38"/>
      <c r="I15" s="38"/>
      <c r="J15" s="38"/>
      <c r="K15" s="41"/>
      <c r="L15" s="41"/>
      <c r="M15" s="41"/>
      <c r="N15" s="41"/>
      <c r="O15" s="41"/>
      <c r="P15" s="41"/>
      <c r="Q15" s="38">
        <v>1</v>
      </c>
      <c r="R15" s="38"/>
      <c r="S15" s="38"/>
      <c r="T15" s="38">
        <v>3</v>
      </c>
      <c r="U15" s="38"/>
      <c r="V15" s="38"/>
      <c r="W15" s="38">
        <v>1</v>
      </c>
      <c r="X15" s="38"/>
      <c r="Y15" s="38"/>
      <c r="Z15" s="38"/>
      <c r="AA15" s="41"/>
      <c r="AB15" s="41"/>
      <c r="AC15" s="41"/>
      <c r="AD15" s="41"/>
      <c r="AE15" s="41"/>
      <c r="AF15" s="41">
        <v>1</v>
      </c>
      <c r="AG15" s="41">
        <v>1</v>
      </c>
      <c r="AH15" s="41">
        <v>1</v>
      </c>
      <c r="AI15" s="41"/>
      <c r="AJ15" s="41">
        <v>1</v>
      </c>
      <c r="AK15" s="41"/>
      <c r="AL15" s="41"/>
      <c r="AM15" s="41">
        <v>1</v>
      </c>
      <c r="AN15" s="41">
        <v>1</v>
      </c>
      <c r="AO15" s="41">
        <v>1</v>
      </c>
      <c r="AP15" s="41">
        <f t="shared" si="0"/>
        <v>80</v>
      </c>
      <c r="AQ15" s="41">
        <f>AG15*AG5+AH15*AH5+AI15*AI5+AJ15*AJ5+AK15*AK5+AL15*AL5+AM15*AM5+AN15*AN5+AO15*AO5</f>
        <v>245</v>
      </c>
      <c r="AR15" s="41">
        <f t="shared" si="1"/>
        <v>165</v>
      </c>
      <c r="AS15" s="41">
        <f t="shared" si="2"/>
        <v>4</v>
      </c>
    </row>
    <row r="16" spans="1:45" s="22" customFormat="1" ht="24.75" customHeight="1">
      <c r="A16" s="34">
        <v>10</v>
      </c>
      <c r="B16" s="35" t="s">
        <v>62</v>
      </c>
      <c r="C16" s="36" t="s">
        <v>67</v>
      </c>
      <c r="D16" s="36"/>
      <c r="E16" s="29"/>
      <c r="F16" s="34"/>
      <c r="G16" s="34"/>
      <c r="H16" s="34"/>
      <c r="I16" s="34"/>
      <c r="J16" s="34"/>
      <c r="K16" s="29"/>
      <c r="L16" s="29"/>
      <c r="M16" s="29"/>
      <c r="N16" s="29"/>
      <c r="O16" s="29"/>
      <c r="P16" s="29"/>
      <c r="Q16" s="34">
        <v>3</v>
      </c>
      <c r="R16" s="34"/>
      <c r="S16" s="34"/>
      <c r="T16" s="34"/>
      <c r="U16" s="34"/>
      <c r="V16" s="34"/>
      <c r="W16" s="34"/>
      <c r="X16" s="34"/>
      <c r="Y16" s="34">
        <v>1</v>
      </c>
      <c r="Z16" s="34"/>
      <c r="AA16" s="29"/>
      <c r="AB16" s="29"/>
      <c r="AC16" s="29"/>
      <c r="AD16" s="29"/>
      <c r="AE16" s="29"/>
      <c r="AF16" s="29"/>
      <c r="AG16" s="29">
        <v>1</v>
      </c>
      <c r="AH16" s="29"/>
      <c r="AI16" s="29"/>
      <c r="AJ16" s="29"/>
      <c r="AK16" s="29"/>
      <c r="AL16" s="29">
        <v>1</v>
      </c>
      <c r="AM16" s="29">
        <v>1</v>
      </c>
      <c r="AN16" s="29"/>
      <c r="AO16" s="29"/>
      <c r="AP16" s="29">
        <f t="shared" si="0"/>
        <v>30</v>
      </c>
      <c r="AQ16" s="29">
        <f>AG16*AG5+AH16*AH5+AI16*AI5+AJ16*AJ5+AK16*AK5+AL16*AL5+AM16*AM5+AN16*AN5+AO16*AO5</f>
        <v>110</v>
      </c>
      <c r="AR16" s="29">
        <f t="shared" si="1"/>
        <v>80</v>
      </c>
      <c r="AS16" s="41">
        <f t="shared" si="2"/>
        <v>12</v>
      </c>
    </row>
    <row r="17" spans="1:45" s="22" customFormat="1" ht="24.75" customHeight="1">
      <c r="A17" s="38">
        <v>11</v>
      </c>
      <c r="B17" s="39" t="s">
        <v>63</v>
      </c>
      <c r="C17" s="40" t="s">
        <v>25</v>
      </c>
      <c r="D17" s="40"/>
      <c r="E17" s="41"/>
      <c r="F17" s="38"/>
      <c r="G17" s="38"/>
      <c r="H17" s="38"/>
      <c r="I17" s="38"/>
      <c r="J17" s="38"/>
      <c r="K17" s="41"/>
      <c r="L17" s="41"/>
      <c r="M17" s="41"/>
      <c r="N17" s="41"/>
      <c r="O17" s="41"/>
      <c r="P17" s="41"/>
      <c r="Q17" s="38">
        <v>1</v>
      </c>
      <c r="R17" s="38"/>
      <c r="S17" s="38"/>
      <c r="T17" s="38">
        <v>1</v>
      </c>
      <c r="U17" s="38"/>
      <c r="V17" s="38"/>
      <c r="W17" s="38">
        <v>1</v>
      </c>
      <c r="X17" s="38"/>
      <c r="Y17" s="38"/>
      <c r="Z17" s="38"/>
      <c r="AA17" s="41"/>
      <c r="AB17" s="41"/>
      <c r="AC17" s="41"/>
      <c r="AD17" s="41"/>
      <c r="AE17" s="41">
        <v>1</v>
      </c>
      <c r="AF17" s="41"/>
      <c r="AG17" s="41"/>
      <c r="AH17" s="41">
        <v>1</v>
      </c>
      <c r="AI17" s="41"/>
      <c r="AJ17" s="41">
        <v>1</v>
      </c>
      <c r="AK17" s="41"/>
      <c r="AL17" s="41">
        <v>1</v>
      </c>
      <c r="AM17" s="41">
        <v>1</v>
      </c>
      <c r="AN17" s="41"/>
      <c r="AO17" s="41"/>
      <c r="AP17" s="41">
        <f t="shared" si="0"/>
        <v>21</v>
      </c>
      <c r="AQ17" s="41">
        <f>AG17*AG5+AH17*AH5+AI17*AI5+AJ17*AJ5+AK17*AK5+AL17*AL5+AM17*AM5+AN17*AN5+AO17*AO5</f>
        <v>155</v>
      </c>
      <c r="AR17" s="41">
        <f t="shared" si="1"/>
        <v>134</v>
      </c>
      <c r="AS17" s="41">
        <f t="shared" si="2"/>
        <v>8</v>
      </c>
    </row>
    <row r="18" spans="1:45" s="22" customFormat="1" ht="24.75" customHeight="1">
      <c r="A18" s="34">
        <v>12</v>
      </c>
      <c r="B18" s="35" t="s">
        <v>64</v>
      </c>
      <c r="C18" s="36" t="s">
        <v>68</v>
      </c>
      <c r="D18" s="36"/>
      <c r="E18" s="29"/>
      <c r="F18" s="34"/>
      <c r="G18" s="34"/>
      <c r="H18" s="34"/>
      <c r="I18" s="34"/>
      <c r="J18" s="34"/>
      <c r="K18" s="29"/>
      <c r="L18" s="29"/>
      <c r="M18" s="29"/>
      <c r="N18" s="29"/>
      <c r="O18" s="29"/>
      <c r="P18" s="29"/>
      <c r="Q18" s="34"/>
      <c r="R18" s="34"/>
      <c r="S18" s="34">
        <v>1</v>
      </c>
      <c r="T18" s="34"/>
      <c r="U18" s="34"/>
      <c r="V18" s="34"/>
      <c r="W18" s="34"/>
      <c r="X18" s="34"/>
      <c r="Y18" s="34"/>
      <c r="Z18" s="34"/>
      <c r="AA18" s="29"/>
      <c r="AB18" s="29"/>
      <c r="AC18" s="29"/>
      <c r="AD18" s="29"/>
      <c r="AE18" s="29">
        <v>70</v>
      </c>
      <c r="AF18" s="29"/>
      <c r="AG18" s="29">
        <v>1</v>
      </c>
      <c r="AH18" s="29">
        <v>1</v>
      </c>
      <c r="AI18" s="29"/>
      <c r="AJ18" s="29">
        <v>1</v>
      </c>
      <c r="AK18" s="29"/>
      <c r="AL18" s="29"/>
      <c r="AM18" s="29">
        <v>1</v>
      </c>
      <c r="AN18" s="29">
        <v>1</v>
      </c>
      <c r="AO18" s="29"/>
      <c r="AP18" s="29">
        <f t="shared" si="0"/>
        <v>80</v>
      </c>
      <c r="AQ18" s="29">
        <f>AG18*AG5+AH18*AH5+AI18*AI5+AJ18*AJ5+AK18*AK5+AL18*AL5+AM18*AM5+AN18*AN5+AO18*AO5</f>
        <v>195</v>
      </c>
      <c r="AR18" s="29">
        <f t="shared" si="1"/>
        <v>115</v>
      </c>
      <c r="AS18" s="41">
        <f t="shared" si="2"/>
        <v>9</v>
      </c>
    </row>
    <row r="19" spans="1:45" s="22" customFormat="1" ht="24.75" customHeight="1">
      <c r="A19" s="38">
        <v>13</v>
      </c>
      <c r="B19" s="39" t="s">
        <v>65</v>
      </c>
      <c r="C19" s="40" t="s">
        <v>68</v>
      </c>
      <c r="D19" s="40"/>
      <c r="E19" s="41"/>
      <c r="F19" s="38"/>
      <c r="G19" s="38"/>
      <c r="H19" s="38"/>
      <c r="I19" s="38"/>
      <c r="J19" s="38"/>
      <c r="K19" s="41"/>
      <c r="L19" s="41"/>
      <c r="M19" s="41"/>
      <c r="N19" s="41"/>
      <c r="O19" s="41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>
        <f t="shared" si="0"/>
        <v>0</v>
      </c>
      <c r="AQ19" s="41">
        <f>AG19*AG5+AH19*AH5+AI19*AI5+AJ19*AJ5+AK19*AK5+AL19*AL5+AM19*AM5+AN19*AN5+AO19*AO5</f>
        <v>0</v>
      </c>
      <c r="AR19" s="41">
        <f t="shared" si="1"/>
        <v>0</v>
      </c>
      <c r="AS19" s="41">
        <f t="shared" si="2"/>
        <v>13</v>
      </c>
    </row>
    <row r="20" spans="1:45" s="22" customFormat="1" ht="24.75" customHeight="1">
      <c r="A20" s="34">
        <v>14</v>
      </c>
      <c r="B20" s="35" t="s">
        <v>66</v>
      </c>
      <c r="C20" s="36" t="s">
        <v>24</v>
      </c>
      <c r="D20" s="36"/>
      <c r="E20" s="29"/>
      <c r="F20" s="34"/>
      <c r="G20" s="34"/>
      <c r="H20" s="34"/>
      <c r="I20" s="34"/>
      <c r="J20" s="34"/>
      <c r="K20" s="29"/>
      <c r="L20" s="29"/>
      <c r="M20" s="29"/>
      <c r="N20" s="29"/>
      <c r="O20" s="29"/>
      <c r="P20" s="29"/>
      <c r="Q20" s="34">
        <v>1</v>
      </c>
      <c r="R20" s="34"/>
      <c r="S20" s="34"/>
      <c r="T20" s="34"/>
      <c r="U20" s="34"/>
      <c r="V20" s="34"/>
      <c r="W20" s="34"/>
      <c r="X20" s="34"/>
      <c r="Y20" s="34"/>
      <c r="Z20" s="34"/>
      <c r="AA20" s="29"/>
      <c r="AB20" s="29"/>
      <c r="AC20" s="29"/>
      <c r="AD20" s="29"/>
      <c r="AE20" s="29"/>
      <c r="AF20" s="29"/>
      <c r="AG20" s="29"/>
      <c r="AH20" s="29">
        <v>1</v>
      </c>
      <c r="AI20" s="29"/>
      <c r="AJ20" s="29">
        <v>1</v>
      </c>
      <c r="AK20" s="29"/>
      <c r="AL20" s="29"/>
      <c r="AM20" s="29"/>
      <c r="AN20" s="29"/>
      <c r="AO20" s="29">
        <v>1</v>
      </c>
      <c r="AP20" s="29">
        <f t="shared" si="0"/>
        <v>10</v>
      </c>
      <c r="AQ20" s="29">
        <f>AG20*AG5+AH20*AH5+AI20*AI5+AJ20*AJ5+AK20*AK5+AL20*AL5+AM20*AM5+AN20*AN5+AO20*AO5</f>
        <v>125</v>
      </c>
      <c r="AR20" s="29">
        <f t="shared" si="1"/>
        <v>115</v>
      </c>
      <c r="AS20" s="41">
        <f t="shared" si="2"/>
        <v>9</v>
      </c>
    </row>
    <row r="21" spans="1:45" s="22" customFormat="1" ht="24.75" customHeight="1">
      <c r="A21" s="38">
        <v>15</v>
      </c>
      <c r="B21" s="39"/>
      <c r="C21" s="40"/>
      <c r="D21" s="40"/>
      <c r="E21" s="41"/>
      <c r="F21" s="38"/>
      <c r="G21" s="38"/>
      <c r="H21" s="38"/>
      <c r="I21" s="38"/>
      <c r="J21" s="38"/>
      <c r="K21" s="41"/>
      <c r="L21" s="41"/>
      <c r="M21" s="41"/>
      <c r="N21" s="41"/>
      <c r="O21" s="41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>
        <f t="shared" si="0"/>
        <v>0</v>
      </c>
      <c r="AQ21" s="41">
        <f>AG21*AG5+AH21*AH5+AI21*AI5+AJ21*AJ5+AK21*AK5+AL21*AL5+AM21*AM5+AN21*AN5+AO21*AO5</f>
        <v>0</v>
      </c>
      <c r="AR21" s="41">
        <f t="shared" si="1"/>
        <v>0</v>
      </c>
      <c r="AS21" s="41">
        <f t="shared" si="2"/>
        <v>13</v>
      </c>
    </row>
    <row r="22" spans="1:45" s="22" customFormat="1" ht="24.75" customHeight="1">
      <c r="A22" s="34">
        <v>16</v>
      </c>
      <c r="B22" s="35"/>
      <c r="C22" s="36"/>
      <c r="D22" s="36"/>
      <c r="E22" s="29"/>
      <c r="F22" s="34"/>
      <c r="G22" s="34"/>
      <c r="H22" s="34"/>
      <c r="I22" s="34"/>
      <c r="J22" s="34"/>
      <c r="K22" s="29"/>
      <c r="L22" s="29"/>
      <c r="M22" s="29"/>
      <c r="N22" s="29"/>
      <c r="O22" s="29"/>
      <c r="P22" s="29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f t="shared" si="0"/>
        <v>0</v>
      </c>
      <c r="AQ22" s="29">
        <f>AG22*AG5+AH22*AH5+AI22*AI5+AJ22*AJ5+AK22*AK5+AL22*AL5+AM22*AM5+AN22*AN5+AO22*AO5</f>
        <v>0</v>
      </c>
      <c r="AR22" s="29">
        <f t="shared" si="1"/>
        <v>0</v>
      </c>
      <c r="AS22" s="41">
        <f t="shared" si="2"/>
        <v>13</v>
      </c>
    </row>
    <row r="23" spans="1:45" s="5" customFormat="1" ht="6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13"/>
      <c r="Q23" s="12"/>
      <c r="R23" s="12"/>
      <c r="S23" s="12"/>
      <c r="T23" s="12"/>
      <c r="U23" s="12"/>
      <c r="V23" s="12"/>
      <c r="W23" s="12"/>
      <c r="X23" s="12"/>
      <c r="Y23" s="12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Q23" s="14"/>
      <c r="AR23" s="14"/>
      <c r="AS23" s="12"/>
    </row>
    <row r="24" spans="1:44" s="5" customFormat="1" ht="25.5">
      <c r="A24" s="10"/>
      <c r="B24" s="23"/>
      <c r="K24" s="15"/>
      <c r="L24" s="15"/>
      <c r="M24" s="15"/>
      <c r="N24" s="15"/>
      <c r="O24" s="15"/>
      <c r="P24" s="15"/>
      <c r="Z24" s="15"/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5"/>
      <c r="AQ24" s="15"/>
      <c r="AR24" s="15"/>
    </row>
    <row r="25" spans="6:44" s="5" customFormat="1" ht="15"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45">
        <v>41706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6"/>
      <c r="AQ25" s="28"/>
      <c r="AR25" s="28"/>
    </row>
    <row r="26" spans="6:44" s="5" customFormat="1" ht="15" customHeight="1"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45" t="s">
        <v>9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/>
      <c r="AQ26" s="28"/>
      <c r="AR26" s="28"/>
    </row>
    <row r="27" s="5" customFormat="1" ht="12.75">
      <c r="E27" s="5" t="s">
        <v>8</v>
      </c>
    </row>
    <row r="28" s="5" customFormat="1" ht="12" customHeight="1"/>
    <row r="29" s="1" customFormat="1" ht="12.75" customHeight="1" hidden="1"/>
    <row r="30" s="1" customFormat="1" ht="12.75" customHeight="1" hidden="1">
      <c r="F30" s="1" t="s">
        <v>8</v>
      </c>
    </row>
    <row r="31" s="1" customFormat="1" ht="12.75" customHeight="1" hidden="1">
      <c r="C31" s="1" t="s">
        <v>8</v>
      </c>
    </row>
    <row r="33" ht="9.75" customHeight="1"/>
  </sheetData>
  <sheetProtection/>
  <mergeCells count="6">
    <mergeCell ref="AC26:AP26"/>
    <mergeCell ref="C2:E4"/>
    <mergeCell ref="AC25:AP25"/>
    <mergeCell ref="AP4:AS4"/>
    <mergeCell ref="AG4:AO4"/>
    <mergeCell ref="AG3:AO3"/>
  </mergeCells>
  <printOptions/>
  <pageMargins left="0.25" right="0.09" top="0.18" bottom="0.25" header="0.5" footer="0.28"/>
  <pageSetup horizontalDpi="600" verticalDpi="600" orientation="landscape" paperSize="9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7.140625" style="0" customWidth="1"/>
    <col min="2" max="2" width="19.28125" style="0" customWidth="1"/>
    <col min="3" max="3" width="12.421875" style="0" customWidth="1"/>
    <col min="4" max="4" width="8.8515625" style="0" customWidth="1"/>
    <col min="5" max="5" width="9.28125" style="0" customWidth="1"/>
    <col min="6" max="6" width="11.8515625" style="0" hidden="1" customWidth="1"/>
    <col min="7" max="7" width="14.57421875" style="0" hidden="1" customWidth="1"/>
    <col min="8" max="8" width="15.00390625" style="0" hidden="1" customWidth="1"/>
    <col min="9" max="9" width="11.00390625" style="0" hidden="1" customWidth="1"/>
    <col min="10" max="10" width="15.8515625" style="0" hidden="1" customWidth="1"/>
    <col min="11" max="11" width="13.8515625" style="0" hidden="1" customWidth="1"/>
    <col min="12" max="12" width="17.57421875" style="0" hidden="1" customWidth="1"/>
    <col min="13" max="16" width="16.28125" style="0" hidden="1" customWidth="1"/>
    <col min="17" max="17" width="13.7109375" style="0" hidden="1" customWidth="1"/>
    <col min="18" max="18" width="13.140625" style="0" hidden="1" customWidth="1"/>
    <col min="19" max="19" width="17.57421875" style="0" hidden="1" customWidth="1"/>
    <col min="20" max="20" width="13.8515625" style="0" hidden="1" customWidth="1"/>
    <col min="21" max="22" width="13.00390625" style="0" hidden="1" customWidth="1"/>
    <col min="23" max="23" width="17.57421875" style="0" hidden="1" customWidth="1"/>
    <col min="24" max="24" width="12.28125" style="0" hidden="1" customWidth="1"/>
    <col min="25" max="25" width="15.00390625" style="0" hidden="1" customWidth="1"/>
    <col min="26" max="26" width="12.00390625" style="0" hidden="1" customWidth="1"/>
    <col min="27" max="28" width="13.8515625" style="0" hidden="1" customWidth="1"/>
    <col min="29" max="29" width="15.7109375" style="0" hidden="1" customWidth="1"/>
    <col min="30" max="31" width="15.7109375" style="0" customWidth="1"/>
    <col min="32" max="32" width="8.8515625" style="0" customWidth="1"/>
    <col min="33" max="34" width="12.28125" style="0" customWidth="1"/>
    <col min="35" max="35" width="13.140625" style="0" customWidth="1"/>
    <col min="36" max="36" width="9.7109375" style="0" customWidth="1"/>
    <col min="37" max="37" width="15.8515625" style="0" customWidth="1"/>
    <col min="38" max="38" width="11.57421875" style="0" bestFit="1" customWidth="1"/>
  </cols>
  <sheetData>
    <row r="1" s="5" customFormat="1" ht="12.75"/>
    <row r="2" spans="1:36" s="5" customFormat="1" ht="12.75" customHeight="1">
      <c r="A2" s="6"/>
      <c r="B2" s="9"/>
      <c r="C2" s="47" t="s">
        <v>48</v>
      </c>
      <c r="D2" s="47"/>
      <c r="E2" s="4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7"/>
      <c r="T2" s="8"/>
      <c r="U2" s="7"/>
      <c r="V2" s="7"/>
      <c r="W2" s="7"/>
      <c r="Z2" s="7"/>
      <c r="AA2" s="7"/>
      <c r="AB2" s="7"/>
      <c r="AC2" s="26"/>
      <c r="AD2" s="26"/>
      <c r="AE2" s="26"/>
      <c r="AF2" s="26"/>
      <c r="AG2" s="26"/>
      <c r="AH2" s="26"/>
      <c r="AI2" s="26"/>
      <c r="AJ2" s="27"/>
    </row>
    <row r="3" spans="1:36" s="5" customFormat="1" ht="7.5" customHeight="1">
      <c r="A3" s="6"/>
      <c r="B3" s="7"/>
      <c r="C3" s="48"/>
      <c r="D3" s="48"/>
      <c r="E3" s="48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7"/>
      <c r="T3" s="8"/>
      <c r="U3" s="7"/>
      <c r="V3" s="7"/>
      <c r="W3" s="7"/>
      <c r="Z3" s="7"/>
      <c r="AA3" s="7"/>
      <c r="AB3" s="7"/>
      <c r="AC3" s="26"/>
      <c r="AD3" s="26"/>
      <c r="AE3" s="26"/>
      <c r="AF3" s="26"/>
      <c r="AG3" s="26"/>
      <c r="AH3" s="26"/>
      <c r="AI3" s="26"/>
      <c r="AJ3" s="27"/>
    </row>
    <row r="4" spans="1:36" s="5" customFormat="1" ht="18.75" customHeight="1">
      <c r="A4" s="6"/>
      <c r="B4" s="7"/>
      <c r="C4" s="48"/>
      <c r="D4" s="48"/>
      <c r="E4" s="48"/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30">
        <v>20</v>
      </c>
      <c r="Z4" s="30">
        <v>21</v>
      </c>
      <c r="AA4" s="30">
        <v>22</v>
      </c>
      <c r="AB4" s="30">
        <v>23</v>
      </c>
      <c r="AC4" s="30">
        <v>24</v>
      </c>
      <c r="AD4" s="30"/>
      <c r="AE4" s="30"/>
      <c r="AF4" s="32"/>
      <c r="AG4" s="49" t="s">
        <v>44</v>
      </c>
      <c r="AH4" s="49"/>
      <c r="AI4" s="49"/>
      <c r="AJ4" s="50"/>
    </row>
    <row r="5" spans="6:32" s="5" customFormat="1" ht="14.25">
      <c r="F5" s="18" t="s">
        <v>31</v>
      </c>
      <c r="G5" s="18" t="s">
        <v>31</v>
      </c>
      <c r="H5" s="18" t="s">
        <v>31</v>
      </c>
      <c r="I5" s="18" t="s">
        <v>31</v>
      </c>
      <c r="J5" s="18" t="s">
        <v>31</v>
      </c>
      <c r="K5" s="19" t="s">
        <v>31</v>
      </c>
      <c r="L5" s="19" t="s">
        <v>31</v>
      </c>
      <c r="M5" s="19" t="s">
        <v>31</v>
      </c>
      <c r="N5" s="19" t="s">
        <v>31</v>
      </c>
      <c r="O5" s="19" t="s">
        <v>31</v>
      </c>
      <c r="P5" s="19" t="s">
        <v>31</v>
      </c>
      <c r="Q5" s="18">
        <v>10</v>
      </c>
      <c r="R5" s="18">
        <v>10</v>
      </c>
      <c r="S5" s="18">
        <v>10</v>
      </c>
      <c r="T5" s="18">
        <v>5</v>
      </c>
      <c r="U5" s="18">
        <v>3</v>
      </c>
      <c r="V5" s="18">
        <v>3</v>
      </c>
      <c r="W5" s="18">
        <v>5</v>
      </c>
      <c r="X5" s="18">
        <v>10</v>
      </c>
      <c r="Y5" s="18">
        <v>1</v>
      </c>
      <c r="Z5" s="18">
        <v>5</v>
      </c>
      <c r="AA5" s="19">
        <v>3</v>
      </c>
      <c r="AB5" s="19">
        <v>3</v>
      </c>
      <c r="AC5" s="19" t="s">
        <v>31</v>
      </c>
      <c r="AD5" s="31"/>
      <c r="AE5" s="31"/>
      <c r="AF5" s="31">
        <v>10</v>
      </c>
    </row>
    <row r="6" spans="1:37" s="4" customFormat="1" ht="57" customHeight="1">
      <c r="A6" s="2" t="s">
        <v>6</v>
      </c>
      <c r="B6" s="3" t="s">
        <v>0</v>
      </c>
      <c r="C6" s="2" t="s">
        <v>11</v>
      </c>
      <c r="D6" s="2" t="s">
        <v>1</v>
      </c>
      <c r="E6" s="2" t="s">
        <v>21</v>
      </c>
      <c r="F6" s="2" t="s">
        <v>26</v>
      </c>
      <c r="G6" s="2" t="s">
        <v>14</v>
      </c>
      <c r="H6" s="2" t="s">
        <v>16</v>
      </c>
      <c r="I6" s="2" t="s">
        <v>42</v>
      </c>
      <c r="J6" s="2" t="s">
        <v>32</v>
      </c>
      <c r="K6" s="2" t="s">
        <v>35</v>
      </c>
      <c r="L6" s="2" t="s">
        <v>36</v>
      </c>
      <c r="M6" s="2" t="s">
        <v>2</v>
      </c>
      <c r="N6" s="2" t="s">
        <v>37</v>
      </c>
      <c r="O6" s="2" t="s">
        <v>32</v>
      </c>
      <c r="P6" s="2" t="s">
        <v>38</v>
      </c>
      <c r="Q6" s="17" t="s">
        <v>15</v>
      </c>
      <c r="R6" s="2" t="s">
        <v>17</v>
      </c>
      <c r="S6" s="2" t="s">
        <v>18</v>
      </c>
      <c r="T6" s="2" t="s">
        <v>27</v>
      </c>
      <c r="U6" s="2" t="s">
        <v>19</v>
      </c>
      <c r="V6" s="2" t="s">
        <v>43</v>
      </c>
      <c r="W6" s="2" t="s">
        <v>20</v>
      </c>
      <c r="X6" s="2" t="s">
        <v>28</v>
      </c>
      <c r="Y6" s="2" t="s">
        <v>3</v>
      </c>
      <c r="Z6" s="2" t="s">
        <v>29</v>
      </c>
      <c r="AA6" s="2" t="s">
        <v>33</v>
      </c>
      <c r="AB6" s="2" t="s">
        <v>34</v>
      </c>
      <c r="AC6" s="2" t="s">
        <v>12</v>
      </c>
      <c r="AD6" s="2" t="s">
        <v>71</v>
      </c>
      <c r="AE6" s="2" t="s">
        <v>72</v>
      </c>
      <c r="AF6" s="2" t="s">
        <v>13</v>
      </c>
      <c r="AG6" s="2" t="s">
        <v>4</v>
      </c>
      <c r="AH6" s="2" t="s">
        <v>5</v>
      </c>
      <c r="AI6" s="2" t="s">
        <v>23</v>
      </c>
      <c r="AJ6" s="2" t="s">
        <v>6</v>
      </c>
      <c r="AK6" s="24" t="s">
        <v>7</v>
      </c>
    </row>
    <row r="7" spans="1:37" s="22" customFormat="1" ht="24.75" customHeight="1">
      <c r="A7" s="34">
        <f>AJ7</f>
        <v>5</v>
      </c>
      <c r="B7" s="39" t="s">
        <v>49</v>
      </c>
      <c r="C7" s="36" t="s">
        <v>73</v>
      </c>
      <c r="D7" s="36">
        <v>1</v>
      </c>
      <c r="E7" s="44">
        <v>0.03125</v>
      </c>
      <c r="F7" s="18">
        <v>1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>
        <v>3</v>
      </c>
      <c r="R7" s="18"/>
      <c r="S7" s="18"/>
      <c r="T7" s="18">
        <v>1</v>
      </c>
      <c r="U7" s="18"/>
      <c r="V7" s="18">
        <v>2</v>
      </c>
      <c r="W7" s="18"/>
      <c r="X7" s="18"/>
      <c r="Y7" s="18"/>
      <c r="Z7" s="18"/>
      <c r="AA7" s="19"/>
      <c r="AB7" s="19"/>
      <c r="AC7" s="19"/>
      <c r="AD7" s="19">
        <v>300</v>
      </c>
      <c r="AE7" s="19"/>
      <c r="AF7" s="19">
        <f>MINUTE(ABS(AH7-E7))*0.2</f>
        <v>0</v>
      </c>
      <c r="AG7" s="19">
        <f>IF(COUNTIF(F7:P7,"N")&gt;0,"Noņemta",(F7*10+(G7+H7+I7+J7+K7+L7+M7+N7+O7+P7)*30+(Q7+R7+S7+X7)*10+(T7+W7+Z7)*5+(U7+V7+AA7+AB7)*3+Y7+AF7+AC7*20)+AD7+AE7)</f>
        <v>351</v>
      </c>
      <c r="AH7" s="20">
        <v>0.03125</v>
      </c>
      <c r="AI7" s="21">
        <f>IF(AG7="Noņemta",AI7=AG7,AH7+0.01*AH7*AG7)</f>
        <v>0.1409375</v>
      </c>
      <c r="AJ7" s="19">
        <v>5</v>
      </c>
      <c r="AK7" s="25">
        <f>IF(Z7="N",Z5,(IF(Y7="N",Y5,(IF(N7="N",N5,(IF(I7="N",I5,(IF(K7="N",K5,"")))))))))</f>
      </c>
    </row>
    <row r="8" spans="1:37" s="22" customFormat="1" ht="24.75" customHeight="1">
      <c r="A8" s="34">
        <f>AJ8</f>
        <v>2</v>
      </c>
      <c r="B8" s="54" t="s">
        <v>51</v>
      </c>
      <c r="C8" s="36" t="s">
        <v>22</v>
      </c>
      <c r="D8" s="36">
        <v>2</v>
      </c>
      <c r="E8" s="44">
        <v>0.020833333333333332</v>
      </c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9"/>
      <c r="AC8" s="19"/>
      <c r="AD8" s="19"/>
      <c r="AE8" s="19"/>
      <c r="AF8" s="19">
        <f>MINUTE(ABS(AH8-E8))*0.2</f>
        <v>0.2</v>
      </c>
      <c r="AG8" s="19">
        <f>IF(COUNTIF(F8:P8,"N")&gt;0,"Noņemta",(F8*10+(G8+H8+I8+J8+K8+L8+M8+N8+O8+P8)*30+(Q8+R8+S8+X8)*10+(T8+W8+Z8)*5+(U8+V8+AA8+AB8)*3+Y8+AF8+AC8*20)+AD8+AE8)</f>
        <v>0.2</v>
      </c>
      <c r="AH8" s="20">
        <v>0.02162037037037037</v>
      </c>
      <c r="AI8" s="21">
        <f>IF(AG8="Noņemta",AI8=AG8,AH8+0.01*AH8*AG8)</f>
        <v>0.02166361111111111</v>
      </c>
      <c r="AJ8" s="19">
        <v>2</v>
      </c>
      <c r="AK8" s="25">
        <f>IF(Z8="N",Z6,(IF(Y8="N",Y6,(IF(N8="N",N6,(IF(I8="N",I6,(IF(K8="N",K6,"")))))))))</f>
      </c>
    </row>
    <row r="9" spans="1:37" s="22" customFormat="1" ht="29.25" customHeight="1">
      <c r="A9" s="34">
        <f>AJ9</f>
        <v>3</v>
      </c>
      <c r="B9" s="39" t="s">
        <v>56</v>
      </c>
      <c r="C9" s="36" t="s">
        <v>10</v>
      </c>
      <c r="D9" s="36">
        <v>3</v>
      </c>
      <c r="E9" s="44">
        <v>0.029166666666666664</v>
      </c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8"/>
      <c r="R9" s="18"/>
      <c r="S9" s="18"/>
      <c r="T9" s="18">
        <v>1</v>
      </c>
      <c r="U9" s="18"/>
      <c r="V9" s="18">
        <v>1</v>
      </c>
      <c r="W9" s="18"/>
      <c r="X9" s="18"/>
      <c r="Y9" s="18"/>
      <c r="Z9" s="18"/>
      <c r="AA9" s="19"/>
      <c r="AB9" s="19"/>
      <c r="AC9" s="19"/>
      <c r="AD9" s="19"/>
      <c r="AE9" s="19"/>
      <c r="AF9" s="19">
        <f>MINUTE(ABS(AH9-E9))*0.2</f>
        <v>0.4</v>
      </c>
      <c r="AG9" s="19">
        <f>IF(COUNTIF(F9:P9,"N")&gt;0,"Noņemta",(F9*10+(G9+H9+I9+J9+K9+L9+M9+N9+O9+P9)*30+(Q9+R9+S9+X9)*10+(T9+W9+Z9)*5+(U9+V9+AA9+AB9)*3+Y9+AF9+AC9*20)+AD9+AE9)</f>
        <v>8.4</v>
      </c>
      <c r="AH9" s="20">
        <v>0.030949074074074077</v>
      </c>
      <c r="AI9" s="21">
        <f>IF(AG9="Noņemta",AI9=AG9,AH9+0.01*AH9*AG9)</f>
        <v>0.0335487962962963</v>
      </c>
      <c r="AJ9" s="19">
        <v>3</v>
      </c>
      <c r="AK9" s="25">
        <f>IF(Z9="N",Z7,(IF(Y9="N",Y7,(IF(N9="N",N7,(IF(I9="N",I7,(IF(K9="N",K7,"")))))))))</f>
      </c>
    </row>
    <row r="10" spans="1:37" s="22" customFormat="1" ht="24.75" customHeight="1">
      <c r="A10" s="34">
        <f>AJ10</f>
        <v>4</v>
      </c>
      <c r="B10" s="53" t="s">
        <v>60</v>
      </c>
      <c r="C10" s="36" t="s">
        <v>25</v>
      </c>
      <c r="D10" s="36">
        <v>4</v>
      </c>
      <c r="E10" s="44">
        <v>0.02638888888888889</v>
      </c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8">
        <v>2</v>
      </c>
      <c r="R10" s="18"/>
      <c r="S10" s="18"/>
      <c r="T10" s="18"/>
      <c r="U10" s="18"/>
      <c r="V10" s="18"/>
      <c r="W10" s="18">
        <v>2</v>
      </c>
      <c r="X10" s="18"/>
      <c r="Y10" s="18">
        <v>2</v>
      </c>
      <c r="Z10" s="18"/>
      <c r="AA10" s="19"/>
      <c r="AB10" s="19"/>
      <c r="AC10" s="19"/>
      <c r="AD10" s="19"/>
      <c r="AE10" s="19"/>
      <c r="AF10" s="19">
        <f>MINUTE(ABS(AH10-E10))*0.2</f>
        <v>0</v>
      </c>
      <c r="AG10" s="19">
        <f>IF(COUNTIF(F10:P10,"N")&gt;0,"Noņemta",(F10*10+(G10+H10+I10+J10+K10+L10+M10+N10+O10+P10)*30+(Q10+R10+S10+X10)*10+(T10+W10+Z10)*5+(U10+V10+AA10+AB10)*3+Y10+AF10+AC10*20)+AD10+AE10)</f>
        <v>32</v>
      </c>
      <c r="AH10" s="20">
        <v>0.026574074074074073</v>
      </c>
      <c r="AI10" s="21">
        <f>IF(AG10="Noņemta",AI10=AG10,AH10+0.01*AH10*AG10)</f>
        <v>0.03507777777777778</v>
      </c>
      <c r="AJ10" s="19">
        <f>RANK(AG10,AG$7:AG$11,1)</f>
        <v>4</v>
      </c>
      <c r="AK10" s="25">
        <f>IF(Z10="N",Z8,(IF(Y10="N",Y8,(IF(N10="N",N8,(IF(I10="N",I8,(IF(K10="N",K8,"")))))))))</f>
      </c>
    </row>
    <row r="11" spans="1:37" s="22" customFormat="1" ht="24.75" customHeight="1">
      <c r="A11" s="34">
        <f>AJ11</f>
        <v>1</v>
      </c>
      <c r="B11" s="39" t="s">
        <v>58</v>
      </c>
      <c r="C11" s="36" t="s">
        <v>25</v>
      </c>
      <c r="D11" s="36">
        <v>5</v>
      </c>
      <c r="E11" s="44">
        <v>0.017361111111111112</v>
      </c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8"/>
      <c r="R11" s="18"/>
      <c r="S11" s="18"/>
      <c r="T11" s="18">
        <v>1</v>
      </c>
      <c r="U11" s="18"/>
      <c r="V11" s="18">
        <v>1</v>
      </c>
      <c r="W11" s="18"/>
      <c r="X11" s="18"/>
      <c r="Y11" s="18"/>
      <c r="Z11" s="18"/>
      <c r="AA11" s="19"/>
      <c r="AB11" s="19"/>
      <c r="AC11" s="19"/>
      <c r="AD11" s="19"/>
      <c r="AE11" s="19"/>
      <c r="AF11" s="19">
        <v>0</v>
      </c>
      <c r="AG11" s="19">
        <f>IF(COUNTIF(F11:P11,"N")&gt;0,"Noņemta",(F11*10+(G11+H11+I11+J11+K11+L11+M11+N11+O11+P11)*30+(Q11+R11+S11+X11)*10+(T11+W11+Z11)*5+(U11+V11+AA11+AB11)*3+Y11+AF11+AC11*20)+AD11+AE11)</f>
        <v>8</v>
      </c>
      <c r="AH11" s="20">
        <v>0.017106481481481483</v>
      </c>
      <c r="AI11" s="21">
        <f>IF(AG11="Noņemta",AI11=AG11,AH11+0.01*AH11*AG11)</f>
        <v>0.018475000000000002</v>
      </c>
      <c r="AJ11" s="19">
        <v>1</v>
      </c>
      <c r="AK11" s="25">
        <f>IF(Z11="N",Z9,(IF(Y11="N",Y9,(IF(N11="N",N9,(IF(I11="N",I9,(IF(K11="N",K9,"")))))))))</f>
      </c>
    </row>
    <row r="12" spans="1:37" s="5" customFormat="1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3"/>
      <c r="AB12" s="13"/>
      <c r="AC12" s="13"/>
      <c r="AD12" s="13"/>
      <c r="AE12" s="13"/>
      <c r="AF12" s="13"/>
      <c r="AG12" s="14"/>
      <c r="AH12" s="14"/>
      <c r="AI12" s="12"/>
      <c r="AJ12" s="12"/>
      <c r="AK12" s="12"/>
    </row>
    <row r="13" spans="1:35" s="5" customFormat="1" ht="25.5">
      <c r="A13" s="10"/>
      <c r="K13" s="15"/>
      <c r="L13" s="15"/>
      <c r="M13" s="15"/>
      <c r="N13" s="15"/>
      <c r="O13" s="15"/>
      <c r="P13" s="15"/>
      <c r="Z13" s="15"/>
      <c r="AA13" s="15"/>
      <c r="AB13" s="15"/>
      <c r="AC13" s="16"/>
      <c r="AD13" s="16"/>
      <c r="AE13" s="16"/>
      <c r="AF13" s="16"/>
      <c r="AG13" s="15"/>
      <c r="AH13" s="15"/>
      <c r="AI13" s="21"/>
    </row>
    <row r="14" spans="6:35" s="5" customFormat="1" ht="15"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45">
        <v>41349</v>
      </c>
      <c r="AD14" s="45"/>
      <c r="AE14" s="45"/>
      <c r="AF14" s="45"/>
      <c r="AG14" s="46"/>
      <c r="AH14" s="28"/>
      <c r="AI14" s="28"/>
    </row>
    <row r="15" spans="3:35" s="5" customFormat="1" ht="15" customHeight="1">
      <c r="C15" s="5" t="s">
        <v>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45" t="s">
        <v>9</v>
      </c>
      <c r="AD15" s="45"/>
      <c r="AE15" s="45"/>
      <c r="AF15" s="45"/>
      <c r="AG15" s="46"/>
      <c r="AH15" s="28"/>
      <c r="AI15" s="28"/>
    </row>
    <row r="16" spans="5:35" s="5" customFormat="1" ht="14.25">
      <c r="E16" s="5" t="s">
        <v>8</v>
      </c>
      <c r="AI16" s="21"/>
    </row>
    <row r="17" s="5" customFormat="1" ht="12" customHeight="1">
      <c r="AI17" s="21"/>
    </row>
    <row r="18" s="1" customFormat="1" ht="12.75" customHeight="1" hidden="1">
      <c r="AI18" s="21"/>
    </row>
    <row r="19" spans="6:35" s="1" customFormat="1" ht="12.75" customHeight="1" hidden="1">
      <c r="F19" s="1" t="s">
        <v>8</v>
      </c>
      <c r="AI19" s="21"/>
    </row>
    <row r="20" spans="3:35" s="1" customFormat="1" ht="12.75" customHeight="1" hidden="1">
      <c r="C20" s="1" t="s">
        <v>8</v>
      </c>
      <c r="AI20" s="21"/>
    </row>
    <row r="21" ht="14.25">
      <c r="AI21" s="21"/>
    </row>
    <row r="22" ht="9.75" customHeight="1">
      <c r="AI22" s="21"/>
    </row>
  </sheetData>
  <sheetProtection/>
  <mergeCells count="4">
    <mergeCell ref="AC14:AG14"/>
    <mergeCell ref="AC15:AG15"/>
    <mergeCell ref="C2:E4"/>
    <mergeCell ref="AG4:AJ4"/>
  </mergeCells>
  <printOptions/>
  <pageMargins left="0.75" right="0.75" top="1" bottom="1" header="0.5" footer="0.5"/>
  <pageSetup horizontalDpi="600" verticalDpi="600" orientation="landscape" paperSize="9" scale="60" r:id="rId3"/>
  <colBreaks count="1" manualBreakCount="1">
    <brk id="36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nataha</cp:lastModifiedBy>
  <cp:lastPrinted>2014-03-08T18:20:56Z</cp:lastPrinted>
  <dcterms:created xsi:type="dcterms:W3CDTF">2006-03-09T14:01:41Z</dcterms:created>
  <dcterms:modified xsi:type="dcterms:W3CDTF">2014-03-08T18:36:53Z</dcterms:modified>
  <cp:category/>
  <cp:version/>
  <cp:contentType/>
  <cp:contentStatus/>
</cp:coreProperties>
</file>